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У 18\Desktop\ДОКУМЕНТЫ\ЛЕТНИЙ ЛАГЕРЬ\"/>
    </mc:Choice>
  </mc:AlternateContent>
  <bookViews>
    <workbookView xWindow="0" yWindow="0" windowWidth="28800" windowHeight="11700" tabRatio="699" activeTab="10"/>
  </bookViews>
  <sheets>
    <sheet name="Пищевая ценность" sheetId="4" r:id="rId1"/>
    <sheet name="день 1" sheetId="7" r:id="rId2"/>
    <sheet name="день 2" sheetId="3" r:id="rId3"/>
    <sheet name="день 3" sheetId="5" r:id="rId4"/>
    <sheet name="день 4" sheetId="6" r:id="rId5"/>
    <sheet name="день 5 " sheetId="10" r:id="rId6"/>
    <sheet name="день 6" sheetId="9" r:id="rId7"/>
    <sheet name="день 7" sheetId="8" r:id="rId8"/>
    <sheet name="день 8" sheetId="13" r:id="rId9"/>
    <sheet name="день 9" sheetId="14" r:id="rId10"/>
    <sheet name="день 10" sheetId="15" r:id="rId11"/>
  </sheets>
  <definedNames>
    <definedName name="_1_день" localSheetId="1">'день 1'!$E$42</definedName>
    <definedName name="_1_день" localSheetId="10">'день 10'!$E$44</definedName>
    <definedName name="_1_день" localSheetId="3">'день 3'!$E$42</definedName>
    <definedName name="_1_день" localSheetId="4">'день 4'!$E$42</definedName>
    <definedName name="_1_день" localSheetId="5">'день 5 '!$E$44</definedName>
    <definedName name="_1_день" localSheetId="6">'день 6'!$E$42</definedName>
    <definedName name="_1_день" localSheetId="7">'день 7'!$E$42</definedName>
    <definedName name="_1_день" localSheetId="8">'день 8'!$E$42</definedName>
    <definedName name="_1_день" localSheetId="9">'день 9'!$E$42</definedName>
    <definedName name="_1_день">'день 2'!$E$44</definedName>
    <definedName name="_7_день">'день 5 '!$E$44</definedName>
    <definedName name="День__первый">'день 1'!$A$1</definedName>
    <definedName name="_xlnm.Print_Area" localSheetId="1">'день 1'!$A$1:$H$43</definedName>
    <definedName name="_xlnm.Print_Area" localSheetId="2">'день 2'!$A$1:$H$45</definedName>
    <definedName name="_xlnm.Print_Area" localSheetId="8">'день 8'!$A$1:$H$43</definedName>
    <definedName name="_xlnm.Print_Area" localSheetId="0">'Пищевая ценность'!$A$1:$M$35</definedName>
  </definedNames>
  <calcPr calcId="162913" refMode="R1C1"/>
</workbook>
</file>

<file path=xl/calcChain.xml><?xml version="1.0" encoding="utf-8"?>
<calcChain xmlns="http://schemas.openxmlformats.org/spreadsheetml/2006/main">
  <c r="H9" i="13" l="1"/>
  <c r="G9" i="13"/>
  <c r="F9" i="13"/>
  <c r="E9" i="13"/>
  <c r="E14" i="6" l="1"/>
  <c r="F14" i="6"/>
  <c r="G14" i="6"/>
  <c r="H14" i="6"/>
  <c r="E31" i="8"/>
  <c r="F31" i="8"/>
  <c r="G31" i="8"/>
  <c r="H31" i="8"/>
  <c r="E14" i="13"/>
  <c r="F14" i="13"/>
  <c r="G14" i="13"/>
  <c r="H14" i="13"/>
  <c r="E14" i="8"/>
  <c r="F14" i="8"/>
  <c r="G14" i="8"/>
  <c r="H14" i="8"/>
  <c r="E31" i="14"/>
  <c r="F31" i="14"/>
  <c r="G31" i="14"/>
  <c r="H31" i="14"/>
  <c r="E31" i="6"/>
  <c r="F31" i="6"/>
  <c r="G31" i="6"/>
  <c r="H31" i="6"/>
  <c r="E40" i="7"/>
  <c r="F40" i="7"/>
  <c r="G40" i="7"/>
  <c r="E41" i="7"/>
  <c r="F41" i="7"/>
  <c r="G41" i="7"/>
  <c r="H41" i="7"/>
  <c r="H40" i="7"/>
  <c r="E31" i="7"/>
  <c r="F31" i="7"/>
  <c r="G31" i="7"/>
  <c r="H31" i="7"/>
  <c r="E14" i="7"/>
  <c r="F14" i="7"/>
  <c r="G14" i="7"/>
  <c r="H14" i="7"/>
  <c r="E33" i="3" l="1"/>
  <c r="F33" i="3"/>
  <c r="G33" i="3"/>
  <c r="H33" i="3"/>
  <c r="E16" i="3"/>
  <c r="F16" i="3"/>
  <c r="G16" i="3"/>
  <c r="H16" i="3"/>
  <c r="H18" i="13"/>
  <c r="G18" i="13"/>
  <c r="F18" i="13"/>
  <c r="E18" i="13"/>
  <c r="H20" i="3" l="1"/>
  <c r="H34" i="3" s="1"/>
  <c r="G20" i="3"/>
  <c r="G34" i="3" s="1"/>
  <c r="F20" i="3"/>
  <c r="F34" i="3" s="1"/>
  <c r="E20" i="3"/>
  <c r="E34" i="3" s="1"/>
  <c r="E18" i="7"/>
  <c r="E32" i="7" s="1"/>
  <c r="F18" i="7"/>
  <c r="F32" i="7" s="1"/>
  <c r="G18" i="7"/>
  <c r="G32" i="7" s="1"/>
  <c r="H18" i="7"/>
  <c r="H32" i="7" s="1"/>
  <c r="E31" i="13"/>
  <c r="F31" i="13"/>
  <c r="G31" i="13"/>
  <c r="H31" i="13"/>
  <c r="H31" i="9"/>
  <c r="F39" i="10" l="1"/>
  <c r="G39" i="10"/>
  <c r="H39" i="10"/>
  <c r="E39" i="10"/>
  <c r="F42" i="15"/>
  <c r="G42" i="15"/>
  <c r="H42" i="15"/>
  <c r="F43" i="15"/>
  <c r="G43" i="15"/>
  <c r="H43" i="15"/>
  <c r="E43" i="15"/>
  <c r="E42" i="15"/>
  <c r="F33" i="15"/>
  <c r="G33" i="15"/>
  <c r="H33" i="15"/>
  <c r="E33" i="15"/>
  <c r="F26" i="15"/>
  <c r="G26" i="15"/>
  <c r="H26" i="15"/>
  <c r="E26" i="15"/>
  <c r="F22" i="15"/>
  <c r="G22" i="15"/>
  <c r="H22" i="15"/>
  <c r="E22" i="15"/>
  <c r="F20" i="15"/>
  <c r="G20" i="15"/>
  <c r="H20" i="15"/>
  <c r="E20" i="15"/>
  <c r="F16" i="15"/>
  <c r="F44" i="15" s="1"/>
  <c r="G16" i="15"/>
  <c r="H44" i="15"/>
  <c r="E16" i="15"/>
  <c r="F11" i="15"/>
  <c r="F17" i="15" s="1"/>
  <c r="G11" i="15"/>
  <c r="G17" i="15" s="1"/>
  <c r="H11" i="15"/>
  <c r="E11" i="15"/>
  <c r="E17" i="15" s="1"/>
  <c r="F37" i="14"/>
  <c r="F41" i="14" s="1"/>
  <c r="G37" i="14"/>
  <c r="G41" i="14" s="1"/>
  <c r="H37" i="14"/>
  <c r="H41" i="14" s="1"/>
  <c r="E37" i="14"/>
  <c r="E41" i="14" s="1"/>
  <c r="F40" i="14"/>
  <c r="G40" i="14"/>
  <c r="H40" i="14"/>
  <c r="E40" i="14"/>
  <c r="F18" i="14"/>
  <c r="G18" i="14"/>
  <c r="H18" i="14"/>
  <c r="E18" i="14"/>
  <c r="F20" i="14"/>
  <c r="G20" i="14"/>
  <c r="H20" i="14"/>
  <c r="E20" i="14"/>
  <c r="F9" i="14"/>
  <c r="F15" i="14" s="1"/>
  <c r="G9" i="14"/>
  <c r="G15" i="14" s="1"/>
  <c r="H9" i="14"/>
  <c r="H15" i="14" s="1"/>
  <c r="E9" i="14"/>
  <c r="E15" i="14" s="1"/>
  <c r="F14" i="14"/>
  <c r="F42" i="14" s="1"/>
  <c r="G14" i="14"/>
  <c r="H14" i="14"/>
  <c r="E14" i="14"/>
  <c r="E42" i="14" s="1"/>
  <c r="F40" i="13"/>
  <c r="G40" i="13"/>
  <c r="H40" i="13"/>
  <c r="F41" i="13"/>
  <c r="G41" i="13"/>
  <c r="H41" i="13"/>
  <c r="E41" i="13"/>
  <c r="E40" i="13"/>
  <c r="F20" i="13"/>
  <c r="G20" i="13"/>
  <c r="H20" i="13"/>
  <c r="E20" i="13"/>
  <c r="F15" i="13"/>
  <c r="G15" i="13"/>
  <c r="H15" i="13"/>
  <c r="E15" i="13"/>
  <c r="G44" i="15" l="1"/>
  <c r="E44" i="15"/>
  <c r="H32" i="14"/>
  <c r="G32" i="14"/>
  <c r="E32" i="14"/>
  <c r="H32" i="13"/>
  <c r="H43" i="13" s="1"/>
  <c r="H34" i="15"/>
  <c r="E32" i="13"/>
  <c r="E43" i="13" s="1"/>
  <c r="G32" i="13"/>
  <c r="G43" i="13" s="1"/>
  <c r="F32" i="14"/>
  <c r="E34" i="15"/>
  <c r="E45" i="15" s="1"/>
  <c r="G34" i="15"/>
  <c r="G45" i="15" s="1"/>
  <c r="F32" i="13"/>
  <c r="F43" i="13" s="1"/>
  <c r="F34" i="15"/>
  <c r="F45" i="15" s="1"/>
  <c r="H45" i="15"/>
  <c r="G43" i="14"/>
  <c r="G42" i="14"/>
  <c r="H42" i="14"/>
  <c r="E43" i="14"/>
  <c r="H43" i="14"/>
  <c r="F43" i="14"/>
  <c r="E42" i="13"/>
  <c r="H42" i="13"/>
  <c r="F42" i="13"/>
  <c r="G42" i="13"/>
  <c r="F40" i="8" l="1"/>
  <c r="G40" i="8"/>
  <c r="H40" i="8"/>
  <c r="F41" i="8"/>
  <c r="G41" i="8"/>
  <c r="H41" i="8"/>
  <c r="E41" i="8"/>
  <c r="E40" i="8"/>
  <c r="E42" i="8" s="1"/>
  <c r="F22" i="8"/>
  <c r="G22" i="8"/>
  <c r="H22" i="8"/>
  <c r="H32" i="8" s="1"/>
  <c r="E22" i="8"/>
  <c r="F24" i="8"/>
  <c r="G24" i="8"/>
  <c r="H24" i="8"/>
  <c r="E24" i="8"/>
  <c r="F9" i="8"/>
  <c r="F15" i="8" s="1"/>
  <c r="G9" i="8"/>
  <c r="G15" i="8" s="1"/>
  <c r="H9" i="8"/>
  <c r="H15" i="8" s="1"/>
  <c r="E9" i="8"/>
  <c r="E15" i="8" s="1"/>
  <c r="F40" i="9"/>
  <c r="G40" i="9"/>
  <c r="H40" i="9"/>
  <c r="F41" i="9"/>
  <c r="G41" i="9"/>
  <c r="H41" i="9"/>
  <c r="E41" i="9"/>
  <c r="E40" i="9"/>
  <c r="F22" i="9"/>
  <c r="G22" i="9"/>
  <c r="H22" i="9"/>
  <c r="E22" i="9"/>
  <c r="G32" i="9"/>
  <c r="H32" i="9"/>
  <c r="E32" i="9"/>
  <c r="F31" i="9"/>
  <c r="G31" i="9"/>
  <c r="E31" i="9"/>
  <c r="F7" i="9"/>
  <c r="G7" i="9"/>
  <c r="H7" i="9"/>
  <c r="E7" i="9"/>
  <c r="F9" i="9"/>
  <c r="F15" i="9" s="1"/>
  <c r="G9" i="9"/>
  <c r="H9" i="9"/>
  <c r="E9" i="9"/>
  <c r="E15" i="9" s="1"/>
  <c r="F14" i="9"/>
  <c r="G14" i="9"/>
  <c r="H14" i="9"/>
  <c r="E14" i="9"/>
  <c r="F42" i="10"/>
  <c r="G42" i="10"/>
  <c r="H42" i="10"/>
  <c r="F43" i="10"/>
  <c r="G43" i="10"/>
  <c r="H43" i="10"/>
  <c r="E43" i="10"/>
  <c r="E42" i="10"/>
  <c r="F33" i="10"/>
  <c r="G33" i="10"/>
  <c r="H33" i="10"/>
  <c r="E33" i="10"/>
  <c r="F26" i="10"/>
  <c r="G26" i="10"/>
  <c r="H26" i="10"/>
  <c r="E26" i="10"/>
  <c r="F20" i="10"/>
  <c r="G20" i="10"/>
  <c r="H20" i="10"/>
  <c r="E20" i="10"/>
  <c r="F16" i="10"/>
  <c r="G16" i="10"/>
  <c r="H16" i="10"/>
  <c r="E16" i="10"/>
  <c r="F11" i="10"/>
  <c r="F17" i="10" s="1"/>
  <c r="G11" i="10"/>
  <c r="G17" i="10" s="1"/>
  <c r="H11" i="10"/>
  <c r="H17" i="10" s="1"/>
  <c r="E11" i="10"/>
  <c r="E17" i="10" s="1"/>
  <c r="F40" i="6"/>
  <c r="G40" i="6"/>
  <c r="H40" i="6"/>
  <c r="F41" i="6"/>
  <c r="G41" i="6"/>
  <c r="H41" i="6"/>
  <c r="E41" i="6"/>
  <c r="E40" i="6"/>
  <c r="F18" i="6"/>
  <c r="G18" i="6"/>
  <c r="G32" i="6" s="1"/>
  <c r="H18" i="6"/>
  <c r="E18" i="6"/>
  <c r="F24" i="6"/>
  <c r="G24" i="6"/>
  <c r="H24" i="6"/>
  <c r="E24" i="6"/>
  <c r="F9" i="6"/>
  <c r="F15" i="6" s="1"/>
  <c r="G9" i="6"/>
  <c r="G15" i="6" s="1"/>
  <c r="H9" i="6"/>
  <c r="H15" i="6" s="1"/>
  <c r="E9" i="6"/>
  <c r="E15" i="6" s="1"/>
  <c r="F32" i="9" l="1"/>
  <c r="H34" i="10"/>
  <c r="E34" i="10"/>
  <c r="G34" i="10"/>
  <c r="E32" i="6"/>
  <c r="H32" i="6"/>
  <c r="F32" i="6"/>
  <c r="F34" i="10"/>
  <c r="F45" i="10" s="1"/>
  <c r="H15" i="9"/>
  <c r="E32" i="8"/>
  <c r="G32" i="8"/>
  <c r="G43" i="8" s="1"/>
  <c r="F32" i="8"/>
  <c r="F43" i="8" s="1"/>
  <c r="G42" i="8"/>
  <c r="H42" i="8"/>
  <c r="F42" i="8"/>
  <c r="E43" i="8"/>
  <c r="H43" i="8"/>
  <c r="E42" i="9"/>
  <c r="E45" i="10"/>
  <c r="G45" i="10"/>
  <c r="E44" i="10"/>
  <c r="H45" i="10"/>
  <c r="G44" i="10"/>
  <c r="H44" i="10"/>
  <c r="F44" i="10"/>
  <c r="H43" i="9"/>
  <c r="F43" i="9"/>
  <c r="G42" i="9"/>
  <c r="E43" i="9"/>
  <c r="H42" i="9"/>
  <c r="F42" i="9"/>
  <c r="G15" i="9"/>
  <c r="G43" i="9" s="1"/>
  <c r="F41" i="5"/>
  <c r="G41" i="5"/>
  <c r="E41" i="5"/>
  <c r="F40" i="5"/>
  <c r="G40" i="5"/>
  <c r="E40" i="5"/>
  <c r="F31" i="5"/>
  <c r="G31" i="5"/>
  <c r="H31" i="5"/>
  <c r="E31" i="5"/>
  <c r="F22" i="5"/>
  <c r="G22" i="5"/>
  <c r="E22" i="5"/>
  <c r="F24" i="5"/>
  <c r="G24" i="5"/>
  <c r="H24" i="5"/>
  <c r="E24" i="5"/>
  <c r="F18" i="5"/>
  <c r="G18" i="5"/>
  <c r="H18" i="5"/>
  <c r="E18" i="5"/>
  <c r="F14" i="5"/>
  <c r="G14" i="5"/>
  <c r="H14" i="5"/>
  <c r="E14" i="5"/>
  <c r="F9" i="5"/>
  <c r="F15" i="5" s="1"/>
  <c r="G9" i="5"/>
  <c r="G15" i="5" s="1"/>
  <c r="H9" i="5"/>
  <c r="H15" i="5" s="1"/>
  <c r="E9" i="5"/>
  <c r="E15" i="5" s="1"/>
  <c r="F43" i="3"/>
  <c r="G43" i="3"/>
  <c r="H43" i="3"/>
  <c r="E43" i="3"/>
  <c r="F42" i="3"/>
  <c r="G42" i="3"/>
  <c r="H42" i="3"/>
  <c r="E42" i="3"/>
  <c r="E44" i="3" s="1"/>
  <c r="F11" i="3"/>
  <c r="F17" i="3" s="1"/>
  <c r="G11" i="3"/>
  <c r="G17" i="3" s="1"/>
  <c r="H11" i="3"/>
  <c r="H17" i="3" s="1"/>
  <c r="E11" i="3"/>
  <c r="E17" i="3" s="1"/>
  <c r="G44" i="3"/>
  <c r="F9" i="7"/>
  <c r="F15" i="7" s="1"/>
  <c r="G9" i="7"/>
  <c r="G15" i="7" s="1"/>
  <c r="H9" i="7"/>
  <c r="H15" i="7" s="1"/>
  <c r="E9" i="7"/>
  <c r="E15" i="7" s="1"/>
  <c r="H44" i="3" l="1"/>
  <c r="F44" i="3"/>
  <c r="E32" i="5"/>
  <c r="G32" i="5"/>
  <c r="H32" i="5"/>
  <c r="F32" i="5"/>
  <c r="G45" i="3"/>
  <c r="E45" i="3"/>
  <c r="F45" i="3"/>
  <c r="H45" i="3"/>
  <c r="H42" i="7"/>
  <c r="F42" i="7"/>
  <c r="E42" i="7"/>
  <c r="G42" i="7"/>
  <c r="E43" i="7"/>
  <c r="G43" i="7"/>
  <c r="H43" i="7"/>
  <c r="F43" i="7"/>
  <c r="M14" i="4" l="1"/>
  <c r="L14" i="4"/>
  <c r="K14" i="4"/>
  <c r="J14" i="4"/>
  <c r="I14" i="4"/>
  <c r="H14" i="4"/>
  <c r="G14" i="4"/>
  <c r="F14" i="4"/>
  <c r="D14" i="4"/>
  <c r="C14" i="4"/>
  <c r="B14" i="4"/>
  <c r="M33" i="4"/>
  <c r="L33" i="4"/>
  <c r="K33" i="4"/>
  <c r="J33" i="4"/>
  <c r="I33" i="4"/>
  <c r="H33" i="4"/>
  <c r="G33" i="4"/>
  <c r="F33" i="4"/>
  <c r="D33" i="4"/>
  <c r="C33" i="4"/>
  <c r="B33" i="4"/>
  <c r="M13" i="4"/>
  <c r="L13" i="4"/>
  <c r="K13" i="4"/>
  <c r="J13" i="4"/>
  <c r="I13" i="4"/>
  <c r="H13" i="4"/>
  <c r="G13" i="4"/>
  <c r="F13" i="4"/>
  <c r="D13" i="4"/>
  <c r="C13" i="4"/>
  <c r="B13" i="4"/>
  <c r="M32" i="4"/>
  <c r="L32" i="4"/>
  <c r="K32" i="4"/>
  <c r="J32" i="4"/>
  <c r="I32" i="4"/>
  <c r="H32" i="4"/>
  <c r="G32" i="4"/>
  <c r="F32" i="4"/>
  <c r="D32" i="4"/>
  <c r="C32" i="4"/>
  <c r="B32" i="4"/>
  <c r="M12" i="4"/>
  <c r="L12" i="4"/>
  <c r="K12" i="4"/>
  <c r="J12" i="4"/>
  <c r="I12" i="4"/>
  <c r="H12" i="4"/>
  <c r="G12" i="4"/>
  <c r="F12" i="4"/>
  <c r="D12" i="4"/>
  <c r="C12" i="4"/>
  <c r="M31" i="4"/>
  <c r="L31" i="4"/>
  <c r="K31" i="4"/>
  <c r="J31" i="4"/>
  <c r="I31" i="4"/>
  <c r="H31" i="4"/>
  <c r="G31" i="4"/>
  <c r="F31" i="4"/>
  <c r="D31" i="4"/>
  <c r="C31" i="4"/>
  <c r="E33" i="4" l="1"/>
  <c r="E32" i="4"/>
  <c r="E31" i="4"/>
  <c r="E12" i="4"/>
  <c r="E14" i="4"/>
  <c r="E13" i="4"/>
  <c r="B29" i="4" l="1"/>
  <c r="D28" i="4"/>
  <c r="H28" i="4"/>
  <c r="L28" i="4"/>
  <c r="B28" i="4"/>
  <c r="D9" i="4"/>
  <c r="H9" i="4"/>
  <c r="I9" i="4"/>
  <c r="L9" i="4"/>
  <c r="M9" i="4"/>
  <c r="M28" i="4"/>
  <c r="K28" i="4"/>
  <c r="J28" i="4"/>
  <c r="I28" i="4"/>
  <c r="G28" i="4"/>
  <c r="F28" i="4"/>
  <c r="C28" i="4"/>
  <c r="K9" i="4"/>
  <c r="J9" i="4"/>
  <c r="G9" i="4"/>
  <c r="F9" i="4"/>
  <c r="C9" i="4"/>
  <c r="B9" i="4"/>
  <c r="M29" i="4"/>
  <c r="L29" i="4"/>
  <c r="K29" i="4"/>
  <c r="J29" i="4"/>
  <c r="I29" i="4"/>
  <c r="H29" i="4"/>
  <c r="G29" i="4"/>
  <c r="F29" i="4"/>
  <c r="D29" i="4"/>
  <c r="C29" i="4"/>
  <c r="M10" i="4"/>
  <c r="L10" i="4"/>
  <c r="K10" i="4"/>
  <c r="J10" i="4"/>
  <c r="I10" i="4"/>
  <c r="H10" i="4"/>
  <c r="G10" i="4"/>
  <c r="F10" i="4"/>
  <c r="D10" i="4"/>
  <c r="C10" i="4"/>
  <c r="B10" i="4"/>
  <c r="M30" i="4"/>
  <c r="L30" i="4"/>
  <c r="K30" i="4"/>
  <c r="J30" i="4"/>
  <c r="I30" i="4"/>
  <c r="H30" i="4"/>
  <c r="G30" i="4"/>
  <c r="F30" i="4"/>
  <c r="D30" i="4"/>
  <c r="C30" i="4"/>
  <c r="B30" i="4"/>
  <c r="M11" i="4"/>
  <c r="L11" i="4"/>
  <c r="K11" i="4"/>
  <c r="J11" i="4"/>
  <c r="I11" i="4"/>
  <c r="H11" i="4"/>
  <c r="G11" i="4"/>
  <c r="F11" i="4"/>
  <c r="D11" i="4"/>
  <c r="C11" i="4"/>
  <c r="B11" i="4"/>
  <c r="M24" i="4"/>
  <c r="L24" i="4"/>
  <c r="K24" i="4"/>
  <c r="J24" i="4"/>
  <c r="I24" i="4"/>
  <c r="H24" i="4"/>
  <c r="G24" i="4"/>
  <c r="F24" i="4"/>
  <c r="D24" i="4"/>
  <c r="C24" i="4"/>
  <c r="M5" i="4"/>
  <c r="L5" i="4"/>
  <c r="K5" i="4"/>
  <c r="J5" i="4"/>
  <c r="I5" i="4"/>
  <c r="H5" i="4"/>
  <c r="G5" i="4"/>
  <c r="F5" i="4"/>
  <c r="D5" i="4"/>
  <c r="C5" i="4"/>
  <c r="M27" i="4"/>
  <c r="L27" i="4"/>
  <c r="K27" i="4"/>
  <c r="J27" i="4"/>
  <c r="I27" i="4"/>
  <c r="H27" i="4"/>
  <c r="G27" i="4"/>
  <c r="F27" i="4"/>
  <c r="G43" i="6"/>
  <c r="D27" i="4" s="1"/>
  <c r="F43" i="6"/>
  <c r="C27" i="4" s="1"/>
  <c r="E43" i="6"/>
  <c r="B27" i="4" s="1"/>
  <c r="M8" i="4"/>
  <c r="L8" i="4"/>
  <c r="K8" i="4"/>
  <c r="J8" i="4"/>
  <c r="I8" i="4"/>
  <c r="H8" i="4"/>
  <c r="G8" i="4"/>
  <c r="F8" i="4"/>
  <c r="G42" i="6"/>
  <c r="D8" i="4" s="1"/>
  <c r="F42" i="6"/>
  <c r="C8" i="4" s="1"/>
  <c r="E42" i="6"/>
  <c r="B8" i="4" s="1"/>
  <c r="M26" i="4"/>
  <c r="L26" i="4"/>
  <c r="K26" i="4"/>
  <c r="J26" i="4"/>
  <c r="I26" i="4"/>
  <c r="H26" i="4"/>
  <c r="G26" i="4"/>
  <c r="F26" i="4"/>
  <c r="G43" i="5"/>
  <c r="D26" i="4" s="1"/>
  <c r="F43" i="5"/>
  <c r="C26" i="4" s="1"/>
  <c r="E43" i="5"/>
  <c r="B26" i="4" s="1"/>
  <c r="M7" i="4"/>
  <c r="L7" i="4"/>
  <c r="K7" i="4"/>
  <c r="J7" i="4"/>
  <c r="I7" i="4"/>
  <c r="H7" i="4"/>
  <c r="G7" i="4"/>
  <c r="F7" i="4"/>
  <c r="G42" i="5"/>
  <c r="D7" i="4" s="1"/>
  <c r="F42" i="5"/>
  <c r="C7" i="4" s="1"/>
  <c r="E42" i="5"/>
  <c r="B7" i="4" s="1"/>
  <c r="G25" i="4"/>
  <c r="I25" i="4"/>
  <c r="K25" i="4"/>
  <c r="M25" i="4"/>
  <c r="B25" i="4"/>
  <c r="C25" i="4"/>
  <c r="D25" i="4"/>
  <c r="F6" i="4"/>
  <c r="G6" i="4"/>
  <c r="H6" i="4"/>
  <c r="I6" i="4"/>
  <c r="J6" i="4"/>
  <c r="K6" i="4"/>
  <c r="L6" i="4"/>
  <c r="M6" i="4"/>
  <c r="B6" i="4"/>
  <c r="C6" i="4"/>
  <c r="D6" i="4"/>
  <c r="F25" i="4"/>
  <c r="H25" i="4"/>
  <c r="J25" i="4"/>
  <c r="L25" i="4"/>
  <c r="H43" i="5" l="1"/>
  <c r="E26" i="4" s="1"/>
  <c r="E29" i="4"/>
  <c r="E24" i="4"/>
  <c r="E28" i="4"/>
  <c r="H43" i="6"/>
  <c r="E27" i="4" s="1"/>
  <c r="E30" i="4"/>
  <c r="E11" i="4"/>
  <c r="H42" i="6"/>
  <c r="E8" i="4" s="1"/>
  <c r="H42" i="5"/>
  <c r="E7" i="4" s="1"/>
  <c r="E9" i="4"/>
  <c r="E10" i="4"/>
  <c r="E5" i="4"/>
  <c r="C35" i="4"/>
  <c r="G35" i="4"/>
  <c r="I35" i="4"/>
  <c r="K35" i="4"/>
  <c r="M35" i="4"/>
  <c r="D35" i="4"/>
  <c r="F35" i="4"/>
  <c r="H35" i="4"/>
  <c r="J35" i="4"/>
  <c r="L35" i="4"/>
  <c r="C34" i="4"/>
  <c r="G34" i="4"/>
  <c r="I34" i="4"/>
  <c r="K34" i="4"/>
  <c r="M34" i="4"/>
  <c r="D34" i="4"/>
  <c r="F34" i="4"/>
  <c r="H34" i="4"/>
  <c r="J34" i="4"/>
  <c r="L34" i="4"/>
  <c r="E25" i="4"/>
  <c r="E6" i="4"/>
  <c r="E35" i="4" l="1"/>
  <c r="E34" i="4"/>
  <c r="D15" i="4" l="1"/>
  <c r="D16" i="4"/>
  <c r="E15" i="4"/>
  <c r="E16" i="4"/>
  <c r="I16" i="4"/>
  <c r="I15" i="4"/>
  <c r="G16" i="4"/>
  <c r="G15" i="4"/>
  <c r="J16" i="4"/>
  <c r="J15" i="4"/>
  <c r="L15" i="4"/>
  <c r="L16" i="4"/>
  <c r="C15" i="4"/>
  <c r="C16" i="4"/>
  <c r="M16" i="4"/>
  <c r="M15" i="4"/>
  <c r="H15" i="4"/>
  <c r="H16" i="4"/>
  <c r="K15" i="4"/>
  <c r="K16" i="4"/>
  <c r="F15" i="4"/>
  <c r="F16" i="4"/>
  <c r="B24" i="4" l="1"/>
  <c r="B5" i="4"/>
  <c r="B12" i="4"/>
  <c r="B31" i="4"/>
  <c r="B16" i="4" l="1"/>
  <c r="B15" i="4"/>
  <c r="B35" i="4"/>
  <c r="B34" i="4"/>
</calcChain>
</file>

<file path=xl/sharedStrings.xml><?xml version="1.0" encoding="utf-8"?>
<sst xmlns="http://schemas.openxmlformats.org/spreadsheetml/2006/main" count="867" uniqueCount="231">
  <si>
    <t>Б</t>
  </si>
  <si>
    <t>№ 111</t>
  </si>
  <si>
    <t>Батон нарезной</t>
  </si>
  <si>
    <t>№ 266</t>
  </si>
  <si>
    <t>№ 94</t>
  </si>
  <si>
    <t>Бутерброды с маслом</t>
  </si>
  <si>
    <t>№ 260</t>
  </si>
  <si>
    <t>Каша "Дружба"</t>
  </si>
  <si>
    <t>№ 496</t>
  </si>
  <si>
    <t>Какао с молоком</t>
  </si>
  <si>
    <t>№ 115</t>
  </si>
  <si>
    <t>№ 509</t>
  </si>
  <si>
    <t>Компот из яблок с лимоном</t>
  </si>
  <si>
    <t>№ 516</t>
  </si>
  <si>
    <t>№ 494</t>
  </si>
  <si>
    <t>Чай с лимоном</t>
  </si>
  <si>
    <t>№ 508</t>
  </si>
  <si>
    <t>Компот из смеси сухофруктов</t>
  </si>
  <si>
    <t>№ 493</t>
  </si>
  <si>
    <t>Чай с сахаром</t>
  </si>
  <si>
    <t>№ 510</t>
  </si>
  <si>
    <t>Компот из апельсинов с яблоками</t>
  </si>
  <si>
    <t>Йогурт</t>
  </si>
  <si>
    <t>Ацидолакт</t>
  </si>
  <si>
    <t>№ 144</t>
  </si>
  <si>
    <t>№ 149</t>
  </si>
  <si>
    <t>№ 146</t>
  </si>
  <si>
    <t>Суп картофельный с клецками</t>
  </si>
  <si>
    <t>Рыба, запеченная в омлете</t>
  </si>
  <si>
    <t>№ 337</t>
  </si>
  <si>
    <t>№398</t>
  </si>
  <si>
    <t>№ 345</t>
  </si>
  <si>
    <t>Котлеты рыбные</t>
  </si>
  <si>
    <t>№ 412</t>
  </si>
  <si>
    <t>Биточки из мяса птицы</t>
  </si>
  <si>
    <t>№ 426</t>
  </si>
  <si>
    <t>Картофель отварной</t>
  </si>
  <si>
    <t>№ 237</t>
  </si>
  <si>
    <t>Каша гречневая рассыпчатая</t>
  </si>
  <si>
    <t>№ 291</t>
  </si>
  <si>
    <t>Макаронные изделия отварные</t>
  </si>
  <si>
    <t>№ 240</t>
  </si>
  <si>
    <t>Каша рисовая рассыпчатая</t>
  </si>
  <si>
    <t>№ 109</t>
  </si>
  <si>
    <t>Хлеб ржаной</t>
  </si>
  <si>
    <t>№ 112</t>
  </si>
  <si>
    <t>Яблоко</t>
  </si>
  <si>
    <t>Банан</t>
  </si>
  <si>
    <t>№ 572</t>
  </si>
  <si>
    <t>Слойкас повидлом</t>
  </si>
  <si>
    <t>№ 555</t>
  </si>
  <si>
    <t>Крендель сахарный</t>
  </si>
  <si>
    <t>№ 589</t>
  </si>
  <si>
    <t>Пряники заварные</t>
  </si>
  <si>
    <t>№ 564</t>
  </si>
  <si>
    <t>Булочка домашняя</t>
  </si>
  <si>
    <t>№ 579</t>
  </si>
  <si>
    <t>Коржик молочный</t>
  </si>
  <si>
    <t>№ 590</t>
  </si>
  <si>
    <t>Печенье сахарное</t>
  </si>
  <si>
    <t>№ 18</t>
  </si>
  <si>
    <t>Салат из свежих огурцов с зеленым луком</t>
  </si>
  <si>
    <t>№ 126</t>
  </si>
  <si>
    <t>Борщ из свежей капусты</t>
  </si>
  <si>
    <t>Наименование блюда</t>
  </si>
  <si>
    <t>Масса порций, г</t>
  </si>
  <si>
    <t>Химический состав,г</t>
  </si>
  <si>
    <t>Энергетическая ценность, ккал</t>
  </si>
  <si>
    <t>Витамины, мг</t>
  </si>
  <si>
    <t>7-11 лет</t>
  </si>
  <si>
    <t>11 лет и старше</t>
  </si>
  <si>
    <t>Ж</t>
  </si>
  <si>
    <t>У</t>
  </si>
  <si>
    <t>В1</t>
  </si>
  <si>
    <t>С</t>
  </si>
  <si>
    <t>А</t>
  </si>
  <si>
    <t>Е</t>
  </si>
  <si>
    <t>Ca</t>
  </si>
  <si>
    <t>P</t>
  </si>
  <si>
    <t>Fe</t>
  </si>
  <si>
    <t>№ тех. карты</t>
  </si>
  <si>
    <t>Завтрак</t>
  </si>
  <si>
    <t>Возрастная категория с 7 до 11 лет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</si>
  <si>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</si>
  <si>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</si>
  <si>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</si>
  <si>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</si>
  <si>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</si>
  <si>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</si>
  <si>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</si>
  <si>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</si>
  <si>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</si>
  <si>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</si>
  <si>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</t>
  </si>
  <si>
    <t>Средняя</t>
  </si>
  <si>
    <t>Пищевые вещества</t>
  </si>
  <si>
    <t>Минеральные вещества, мг</t>
  </si>
  <si>
    <t>Mg</t>
  </si>
  <si>
    <t>Обед</t>
  </si>
  <si>
    <t>Полдник</t>
  </si>
  <si>
    <t>Сводная таблица пищевой ценности</t>
  </si>
  <si>
    <t>Возрастная категория от 11 лет и старше</t>
  </si>
  <si>
    <t>№ 55</t>
  </si>
  <si>
    <t>Салат из свеклы с сыром</t>
  </si>
  <si>
    <t>№ 76</t>
  </si>
  <si>
    <t>Винегрет овощной</t>
  </si>
  <si>
    <t>№ 423</t>
  </si>
  <si>
    <t>Капуста тушеная</t>
  </si>
  <si>
    <t>Кисель из концентрата плодового или ягодного</t>
  </si>
  <si>
    <t>№ 301</t>
  </si>
  <si>
    <t>Омлет натуральный</t>
  </si>
  <si>
    <t>№ 134</t>
  </si>
  <si>
    <t>Рассольник ленинградский</t>
  </si>
  <si>
    <t>завтрак</t>
  </si>
  <si>
    <t>обед</t>
  </si>
  <si>
    <t>полдник</t>
  </si>
  <si>
    <t>мин</t>
  </si>
  <si>
    <t>макс</t>
  </si>
  <si>
    <t>итого  (7-11 лет)</t>
  </si>
  <si>
    <t>итого (11 лет и старше)</t>
  </si>
  <si>
    <t>Всего (7-11 лет)</t>
  </si>
  <si>
    <t>Всего (11 лет и старше)</t>
  </si>
  <si>
    <t>День - седьмой</t>
  </si>
  <si>
    <t>День - первый</t>
  </si>
  <si>
    <t>День - второй</t>
  </si>
  <si>
    <t>День - третий</t>
  </si>
  <si>
    <t>День - четвертый</t>
  </si>
  <si>
    <t>День - пятый</t>
  </si>
  <si>
    <t>День - шестой</t>
  </si>
  <si>
    <t>№ 300</t>
  </si>
  <si>
    <t>Яйца вареные</t>
  </si>
  <si>
    <t>№ 495</t>
  </si>
  <si>
    <t>Чай с молоком</t>
  </si>
  <si>
    <t>№ 499</t>
  </si>
  <si>
    <t>№ 518</t>
  </si>
  <si>
    <t>Сок абрикосовый</t>
  </si>
  <si>
    <t>Сок апельсиновый</t>
  </si>
  <si>
    <t>Сок яблочный</t>
  </si>
  <si>
    <t>Сок морковный</t>
  </si>
  <si>
    <t>№ 646</t>
  </si>
  <si>
    <t>Бантики с корицей</t>
  </si>
  <si>
    <t>№ 574</t>
  </si>
  <si>
    <t>Булочка школьная</t>
  </si>
  <si>
    <t>№ 559</t>
  </si>
  <si>
    <t>Булочка "Веснушка"</t>
  </si>
  <si>
    <t>Абрикосы</t>
  </si>
  <si>
    <t>№ 2</t>
  </si>
  <si>
    <t>салат витаминный</t>
  </si>
  <si>
    <t>№ 21</t>
  </si>
  <si>
    <t>Салат из свежих помидоров с перцем</t>
  </si>
  <si>
    <t>День - восьмой</t>
  </si>
  <si>
    <t>День - девятый</t>
  </si>
  <si>
    <t>День - десятый</t>
  </si>
  <si>
    <t>№ 336</t>
  </si>
  <si>
    <t>Рыба, припущенная в молоке</t>
  </si>
  <si>
    <t>Компот из изюма</t>
  </si>
  <si>
    <t>Компот из кураги</t>
  </si>
  <si>
    <t>№ 258</t>
  </si>
  <si>
    <t>Каша пшенная вязкая</t>
  </si>
  <si>
    <t>№ 319</t>
  </si>
  <si>
    <t>Пудинг творожный запеченный</t>
  </si>
  <si>
    <t>№ 108</t>
  </si>
  <si>
    <t>Хлеб пшеничный</t>
  </si>
  <si>
    <t>№ 500</t>
  </si>
  <si>
    <t>Кофейный напиток на сгущенном молоке</t>
  </si>
  <si>
    <t>Суп картофельный с бобовыми (горох)</t>
  </si>
  <si>
    <t>№ 515</t>
  </si>
  <si>
    <t>Молоко кипяченое</t>
  </si>
  <si>
    <t>№ 267</t>
  </si>
  <si>
    <t>Каша молочная пшенная жидкая</t>
  </si>
  <si>
    <t>№ 93</t>
  </si>
  <si>
    <t>Бутерброды с маслом сливочным</t>
  </si>
  <si>
    <t>№ 133</t>
  </si>
  <si>
    <t>Рассольник</t>
  </si>
  <si>
    <t>Печень говяжья по-строгановски (с соусом сметанным)</t>
  </si>
  <si>
    <t>№ 97</t>
  </si>
  <si>
    <t>Закрытые бутерброды с сыром</t>
  </si>
  <si>
    <t>№ 156</t>
  </si>
  <si>
    <t>Суп-лапша домашняя</t>
  </si>
  <si>
    <t>Икра кабачковая</t>
  </si>
  <si>
    <t>№ 514</t>
  </si>
  <si>
    <t>№ 501</t>
  </si>
  <si>
    <t>Кофейный напиток с молоком</t>
  </si>
  <si>
    <t>№ 92</t>
  </si>
  <si>
    <t>Бутерброды с маслом и петрушкой</t>
  </si>
  <si>
    <t>Суп картофельный с фрикадельками</t>
  </si>
  <si>
    <t>Груша</t>
  </si>
  <si>
    <t>№ 17</t>
  </si>
  <si>
    <t>Салат из свежих огурцов</t>
  </si>
  <si>
    <t>№ 503</t>
  </si>
  <si>
    <t>Каша из овсяных хлопьев "Геркулес" жидкая</t>
  </si>
  <si>
    <t>№ 399</t>
  </si>
  <si>
    <t>Оладьи из печени по кунцевский</t>
  </si>
  <si>
    <t>Какао на сгущенном молоке</t>
  </si>
  <si>
    <t>№ 196</t>
  </si>
  <si>
    <t>Рагу из овощей с кабачками</t>
  </si>
  <si>
    <t>№ 150</t>
  </si>
  <si>
    <t>Суп картофельный с рыбой</t>
  </si>
  <si>
    <t>№ 250</t>
  </si>
  <si>
    <t>Каша манная вязкая</t>
  </si>
  <si>
    <t>№ 155</t>
  </si>
  <si>
    <t>Суп с крупой</t>
  </si>
  <si>
    <t>№ 335</t>
  </si>
  <si>
    <t>Суфле рыбное</t>
  </si>
  <si>
    <t xml:space="preserve"> № 366</t>
  </si>
  <si>
    <t>Бефстроганов из отварной говядины (с соусом сментанным)</t>
  </si>
  <si>
    <t>№ 563</t>
  </si>
  <si>
    <t>Булочка ванильная</t>
  </si>
  <si>
    <t>Компот из сушенного чернослива</t>
  </si>
  <si>
    <t>№ 22</t>
  </si>
  <si>
    <t>Салат из свежих помидоров</t>
  </si>
  <si>
    <t>Сезон - лето, возрастная категория с 7 до 11 лет, от 11 лет и старше</t>
  </si>
  <si>
    <t>Сезон -лето, возрастная категория с 7 до 11 лет, от 11 лет и старше</t>
  </si>
  <si>
    <t>Бутерброд с сыром</t>
  </si>
  <si>
    <t>№ 90</t>
  </si>
  <si>
    <t>Апельсин</t>
  </si>
  <si>
    <t>№ 313</t>
  </si>
  <si>
    <t>Запеканка из творога</t>
  </si>
  <si>
    <t>№ 540</t>
  </si>
  <si>
    <t>Ватрушка с повидлом</t>
  </si>
  <si>
    <t>Киви</t>
  </si>
  <si>
    <t>Мандарин</t>
  </si>
  <si>
    <t>Суп картофельный с бобовыми</t>
  </si>
  <si>
    <t>№ 517</t>
  </si>
  <si>
    <t>№ 372</t>
  </si>
  <si>
    <t>Голубцы ленивые</t>
  </si>
  <si>
    <t>№ 395</t>
  </si>
  <si>
    <t>Сосиска</t>
  </si>
  <si>
    <t>Молоко</t>
  </si>
  <si>
    <t>№ 381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</si>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</sst>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CC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0" xfId="0" applyFill="1"/>
    <xf numFmtId="0" fontId="0" fillId="3" borderId="12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12" xfId="0" applyFill="1" applyBorder="1"/>
    <xf numFmtId="0" fontId="0" fillId="2" borderId="6" xfId="0" applyFill="1" applyBorder="1"/>
    <xf numFmtId="0" fontId="0" fillId="2" borderId="7" xfId="0" applyFill="1" applyBorder="1"/>
    <xf numFmtId="4" fontId="0" fillId="3" borderId="2" xfId="0" applyNumberFormat="1" applyFill="1" applyBorder="1" applyAlignment="1">
      <alignment horizontal="right"/>
    </xf>
    <xf numFmtId="4" fontId="0" fillId="3" borderId="12" xfId="0" applyNumberFormat="1" applyFill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4" fontId="0" fillId="3" borderId="7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0" fillId="2" borderId="12" xfId="0" applyNumberFormat="1" applyFill="1" applyBorder="1" applyAlignment="1">
      <alignment horizontal="right"/>
    </xf>
    <xf numFmtId="4" fontId="0" fillId="2" borderId="6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4" fontId="0" fillId="0" borderId="1" xfId="0" applyNumberForma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4" fontId="1" fillId="0" borderId="2" xfId="0" applyNumberFormat="1" applyFont="1" applyBorder="1"/>
    <xf numFmtId="4" fontId="1" fillId="0" borderId="16" xfId="0" applyNumberFormat="1" applyFont="1" applyBorder="1"/>
    <xf numFmtId="4" fontId="1" fillId="0" borderId="12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1" fillId="0" borderId="9" xfId="0" applyNumberFormat="1" applyFont="1" applyBorder="1"/>
    <xf numFmtId="4" fontId="1" fillId="0" borderId="15" xfId="0" applyNumberFormat="1" applyFont="1" applyBorder="1"/>
    <xf numFmtId="4" fontId="1" fillId="0" borderId="13" xfId="0" applyNumberFormat="1" applyFont="1" applyBorder="1"/>
    <xf numFmtId="4" fontId="1" fillId="0" borderId="8" xfId="0" applyNumberFormat="1" applyFont="1" applyBorder="1"/>
    <xf numFmtId="4" fontId="1" fillId="0" borderId="10" xfId="0" applyNumberFormat="1" applyFont="1" applyBorder="1"/>
    <xf numFmtId="4" fontId="0" fillId="0" borderId="12" xfId="0" applyNumberFormat="1" applyBorder="1"/>
    <xf numFmtId="0" fontId="0" fillId="0" borderId="0" xfId="0" applyFont="1"/>
    <xf numFmtId="0" fontId="0" fillId="3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2" borderId="12" xfId="0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5" borderId="12" xfId="0" applyFont="1" applyFill="1" applyBorder="1"/>
    <xf numFmtId="0" fontId="1" fillId="5" borderId="12" xfId="0" applyFont="1" applyFill="1" applyBorder="1" applyAlignment="1">
      <alignment wrapText="1"/>
    </xf>
    <xf numFmtId="0" fontId="1" fillId="5" borderId="6" xfId="0" applyFont="1" applyFill="1" applyBorder="1"/>
    <xf numFmtId="0" fontId="1" fillId="5" borderId="7" xfId="0" applyFont="1" applyFill="1" applyBorder="1"/>
    <xf numFmtId="4" fontId="1" fillId="5" borderId="6" xfId="0" applyNumberFormat="1" applyFont="1" applyFill="1" applyBorder="1" applyAlignment="1">
      <alignment horizontal="right"/>
    </xf>
    <xf numFmtId="4" fontId="1" fillId="5" borderId="2" xfId="0" applyNumberFormat="1" applyFont="1" applyFill="1" applyBorder="1" applyAlignment="1">
      <alignment horizontal="right"/>
    </xf>
    <xf numFmtId="4" fontId="1" fillId="5" borderId="7" xfId="0" applyNumberFormat="1" applyFont="1" applyFill="1" applyBorder="1" applyAlignment="1">
      <alignment horizontal="right"/>
    </xf>
    <xf numFmtId="4" fontId="1" fillId="5" borderId="12" xfId="0" applyNumberFormat="1" applyFont="1" applyFill="1" applyBorder="1" applyAlignment="1">
      <alignment horizontal="right"/>
    </xf>
    <xf numFmtId="0" fontId="1" fillId="6" borderId="12" xfId="0" applyFont="1" applyFill="1" applyBorder="1"/>
    <xf numFmtId="0" fontId="1" fillId="6" borderId="12" xfId="0" applyFont="1" applyFill="1" applyBorder="1" applyAlignment="1">
      <alignment wrapText="1"/>
    </xf>
    <xf numFmtId="0" fontId="1" fillId="6" borderId="6" xfId="0" applyFont="1" applyFill="1" applyBorder="1"/>
    <xf numFmtId="0" fontId="1" fillId="6" borderId="7" xfId="0" applyFont="1" applyFill="1" applyBorder="1"/>
    <xf numFmtId="4" fontId="1" fillId="6" borderId="6" xfId="0" applyNumberFormat="1" applyFont="1" applyFill="1" applyBorder="1" applyAlignment="1">
      <alignment horizontal="right"/>
    </xf>
    <xf numFmtId="4" fontId="1" fillId="6" borderId="2" xfId="0" applyNumberFormat="1" applyFont="1" applyFill="1" applyBorder="1" applyAlignment="1">
      <alignment horizontal="right"/>
    </xf>
    <xf numFmtId="4" fontId="1" fillId="6" borderId="7" xfId="0" applyNumberFormat="1" applyFont="1" applyFill="1" applyBorder="1" applyAlignment="1">
      <alignment horizontal="right"/>
    </xf>
    <xf numFmtId="4" fontId="1" fillId="6" borderId="12" xfId="0" applyNumberFormat="1" applyFont="1" applyFill="1" applyBorder="1" applyAlignment="1">
      <alignment horizontal="right"/>
    </xf>
    <xf numFmtId="0" fontId="1" fillId="4" borderId="12" xfId="0" applyFont="1" applyFill="1" applyBorder="1"/>
    <xf numFmtId="0" fontId="1" fillId="4" borderId="12" xfId="0" applyFont="1" applyFill="1" applyBorder="1" applyAlignment="1">
      <alignment wrapText="1"/>
    </xf>
    <xf numFmtId="0" fontId="1" fillId="4" borderId="6" xfId="0" applyFont="1" applyFill="1" applyBorder="1"/>
    <xf numFmtId="0" fontId="1" fillId="4" borderId="7" xfId="0" applyFont="1" applyFill="1" applyBorder="1"/>
    <xf numFmtId="4" fontId="1" fillId="4" borderId="6" xfId="0" applyNumberFormat="1" applyFont="1" applyFill="1" applyBorder="1" applyAlignment="1">
      <alignment horizontal="right"/>
    </xf>
    <xf numFmtId="4" fontId="1" fillId="4" borderId="2" xfId="0" applyNumberFormat="1" applyFont="1" applyFill="1" applyBorder="1" applyAlignment="1">
      <alignment horizontal="right"/>
    </xf>
    <xf numFmtId="4" fontId="1" fillId="4" borderId="7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1" fillId="4" borderId="13" xfId="0" applyFont="1" applyFill="1" applyBorder="1"/>
    <xf numFmtId="0" fontId="1" fillId="4" borderId="13" xfId="0" applyFont="1" applyFill="1" applyBorder="1" applyAlignment="1">
      <alignment wrapText="1"/>
    </xf>
    <xf numFmtId="0" fontId="1" fillId="4" borderId="8" xfId="0" applyFont="1" applyFill="1" applyBorder="1"/>
    <xf numFmtId="0" fontId="1" fillId="4" borderId="10" xfId="0" applyFont="1" applyFill="1" applyBorder="1"/>
    <xf numFmtId="4" fontId="1" fillId="4" borderId="8" xfId="0" applyNumberFormat="1" applyFont="1" applyFill="1" applyBorder="1"/>
    <xf numFmtId="4" fontId="1" fillId="4" borderId="9" xfId="0" applyNumberFormat="1" applyFont="1" applyFill="1" applyBorder="1"/>
    <xf numFmtId="4" fontId="1" fillId="4" borderId="10" xfId="0" applyNumberFormat="1" applyFont="1" applyFill="1" applyBorder="1"/>
    <xf numFmtId="4" fontId="1" fillId="4" borderId="13" xfId="0" applyNumberFormat="1" applyFont="1" applyFill="1" applyBorder="1"/>
    <xf numFmtId="2" fontId="0" fillId="0" borderId="2" xfId="0" applyNumberForma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6" xfId="0" applyFont="1" applyFill="1" applyBorder="1"/>
    <xf numFmtId="0" fontId="2" fillId="2" borderId="7" xfId="0" applyFont="1" applyFill="1" applyBorder="1"/>
    <xf numFmtId="4" fontId="2" fillId="2" borderId="6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4" fontId="2" fillId="2" borderId="12" xfId="0" applyNumberFormat="1" applyFont="1" applyFill="1" applyBorder="1" applyAlignment="1">
      <alignment horizontal="right"/>
    </xf>
    <xf numFmtId="0" fontId="2" fillId="0" borderId="0" xfId="0" applyFont="1" applyAlignment="1">
      <alignment wrapText="1"/>
    </xf>
    <xf numFmtId="4" fontId="0" fillId="2" borderId="0" xfId="0" applyNumberFormat="1" applyFill="1" applyBorder="1" applyAlignment="1">
      <alignment horizontal="right"/>
    </xf>
    <xf numFmtId="4" fontId="1" fillId="6" borderId="18" xfId="0" applyNumberFormat="1" applyFont="1" applyFill="1" applyBorder="1" applyAlignment="1">
      <alignment horizontal="right"/>
    </xf>
    <xf numFmtId="4" fontId="1" fillId="6" borderId="20" xfId="0" applyNumberFormat="1" applyFont="1" applyFill="1" applyBorder="1" applyAlignment="1">
      <alignment horizontal="right"/>
    </xf>
    <xf numFmtId="4" fontId="1" fillId="6" borderId="19" xfId="0" applyNumberFormat="1" applyFont="1" applyFill="1" applyBorder="1" applyAlignment="1">
      <alignment horizontal="right"/>
    </xf>
    <xf numFmtId="0" fontId="0" fillId="3" borderId="1" xfId="0" applyFill="1" applyBorder="1"/>
    <xf numFmtId="0" fontId="0" fillId="3" borderId="23" xfId="0" applyFill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0" fillId="3" borderId="28" xfId="0" applyFill="1" applyBorder="1"/>
    <xf numFmtId="4" fontId="0" fillId="3" borderId="23" xfId="0" applyNumberFormat="1" applyFill="1" applyBorder="1" applyAlignment="1">
      <alignment horizontal="right"/>
    </xf>
    <xf numFmtId="4" fontId="0" fillId="3" borderId="29" xfId="0" applyNumberFormat="1" applyFill="1" applyBorder="1" applyAlignment="1">
      <alignment horizontal="right"/>
    </xf>
    <xf numFmtId="4" fontId="0" fillId="3" borderId="28" xfId="0" applyNumberFormat="1" applyFill="1" applyBorder="1" applyAlignment="1">
      <alignment horizontal="right"/>
    </xf>
    <xf numFmtId="4" fontId="0" fillId="3" borderId="1" xfId="0" applyNumberFormat="1" applyFill="1" applyBorder="1" applyAlignment="1">
      <alignment horizontal="right"/>
    </xf>
    <xf numFmtId="0" fontId="1" fillId="6" borderId="17" xfId="0" applyFont="1" applyFill="1" applyBorder="1"/>
    <xf numFmtId="0" fontId="1" fillId="6" borderId="17" xfId="0" applyFont="1" applyFill="1" applyBorder="1" applyAlignment="1">
      <alignment wrapText="1"/>
    </xf>
    <xf numFmtId="0" fontId="1" fillId="6" borderId="18" xfId="0" applyFont="1" applyFill="1" applyBorder="1"/>
    <xf numFmtId="0" fontId="1" fillId="6" borderId="19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23" xfId="0" applyFont="1" applyFill="1" applyBorder="1"/>
    <xf numFmtId="0" fontId="2" fillId="3" borderId="28" xfId="0" applyFont="1" applyFill="1" applyBorder="1"/>
    <xf numFmtId="4" fontId="2" fillId="3" borderId="23" xfId="0" applyNumberFormat="1" applyFont="1" applyFill="1" applyBorder="1" applyAlignment="1">
      <alignment horizontal="right"/>
    </xf>
    <xf numFmtId="4" fontId="2" fillId="3" borderId="29" xfId="0" applyNumberFormat="1" applyFont="1" applyFill="1" applyBorder="1" applyAlignment="1">
      <alignment horizontal="right"/>
    </xf>
    <xf numFmtId="4" fontId="2" fillId="3" borderId="28" xfId="0" applyNumberFormat="1" applyFont="1" applyFill="1" applyBorder="1" applyAlignment="1">
      <alignment horizontal="right"/>
    </xf>
    <xf numFmtId="4" fontId="1" fillId="6" borderId="17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0" fontId="2" fillId="0" borderId="0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wrapText="1"/>
    </xf>
    <xf numFmtId="2" fontId="9" fillId="0" borderId="18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23" xfId="0" applyFont="1" applyFill="1" applyBorder="1"/>
    <xf numFmtId="0" fontId="8" fillId="3" borderId="28" xfId="0" applyFont="1" applyFill="1" applyBorder="1"/>
    <xf numFmtId="4" fontId="8" fillId="3" borderId="23" xfId="0" applyNumberFormat="1" applyFont="1" applyFill="1" applyBorder="1" applyAlignment="1">
      <alignment horizontal="right"/>
    </xf>
    <xf numFmtId="4" fontId="8" fillId="3" borderId="29" xfId="0" applyNumberFormat="1" applyFont="1" applyFill="1" applyBorder="1" applyAlignment="1">
      <alignment horizontal="right"/>
    </xf>
    <xf numFmtId="4" fontId="8" fillId="3" borderId="28" xfId="0" applyNumberFormat="1" applyFont="1" applyFill="1" applyBorder="1" applyAlignment="1">
      <alignment horizontal="right"/>
    </xf>
    <xf numFmtId="4" fontId="8" fillId="3" borderId="24" xfId="0" applyNumberFormat="1" applyFont="1" applyFill="1" applyBorder="1" applyAlignment="1">
      <alignment horizontal="right"/>
    </xf>
    <xf numFmtId="0" fontId="8" fillId="2" borderId="12" xfId="0" applyFont="1" applyFill="1" applyBorder="1"/>
    <xf numFmtId="0" fontId="8" fillId="2" borderId="12" xfId="0" applyFont="1" applyFill="1" applyBorder="1" applyAlignment="1">
      <alignment wrapText="1"/>
    </xf>
    <xf numFmtId="0" fontId="8" fillId="2" borderId="6" xfId="0" applyFont="1" applyFill="1" applyBorder="1"/>
    <xf numFmtId="0" fontId="8" fillId="2" borderId="7" xfId="0" applyFont="1" applyFill="1" applyBorder="1"/>
    <xf numFmtId="4" fontId="8" fillId="2" borderId="6" xfId="0" applyNumberFormat="1" applyFont="1" applyFill="1" applyBorder="1" applyAlignment="1">
      <alignment horizontal="right"/>
    </xf>
    <xf numFmtId="4" fontId="8" fillId="2" borderId="2" xfId="0" applyNumberFormat="1" applyFont="1" applyFill="1" applyBorder="1" applyAlignment="1">
      <alignment horizontal="right"/>
    </xf>
    <xf numFmtId="4" fontId="8" fillId="2" borderId="7" xfId="0" applyNumberFormat="1" applyFont="1" applyFill="1" applyBorder="1" applyAlignment="1">
      <alignment horizontal="right"/>
    </xf>
    <xf numFmtId="4" fontId="8" fillId="2" borderId="21" xfId="0" applyNumberFormat="1" applyFont="1" applyFill="1" applyBorder="1" applyAlignment="1">
      <alignment horizontal="right"/>
    </xf>
    <xf numFmtId="0" fontId="8" fillId="3" borderId="12" xfId="0" applyFont="1" applyFill="1" applyBorder="1"/>
    <xf numFmtId="0" fontId="10" fillId="3" borderId="12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7" xfId="0" applyFont="1" applyFill="1" applyBorder="1"/>
    <xf numFmtId="4" fontId="8" fillId="3" borderId="6" xfId="0" applyNumberFormat="1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4" fontId="8" fillId="3" borderId="7" xfId="0" applyNumberFormat="1" applyFont="1" applyFill="1" applyBorder="1" applyAlignment="1">
      <alignment horizontal="right"/>
    </xf>
    <xf numFmtId="4" fontId="8" fillId="3" borderId="21" xfId="0" applyNumberFormat="1" applyFont="1" applyFill="1" applyBorder="1" applyAlignment="1">
      <alignment horizontal="right"/>
    </xf>
    <xf numFmtId="0" fontId="10" fillId="2" borderId="12" xfId="0" applyFont="1" applyFill="1" applyBorder="1" applyAlignment="1">
      <alignment wrapText="1"/>
    </xf>
    <xf numFmtId="0" fontId="8" fillId="3" borderId="12" xfId="0" applyFont="1" applyFill="1" applyBorder="1" applyAlignment="1">
      <alignment wrapText="1"/>
    </xf>
    <xf numFmtId="0" fontId="8" fillId="0" borderId="12" xfId="0" applyFont="1" applyBorder="1"/>
    <xf numFmtId="0" fontId="8" fillId="0" borderId="12" xfId="0" applyFont="1" applyBorder="1" applyAlignment="1">
      <alignment wrapText="1"/>
    </xf>
    <xf numFmtId="0" fontId="8" fillId="0" borderId="6" xfId="0" applyFont="1" applyBorder="1"/>
    <xf numFmtId="0" fontId="8" fillId="0" borderId="7" xfId="0" applyFont="1" applyBorder="1"/>
    <xf numFmtId="4" fontId="8" fillId="0" borderId="6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0" fontId="9" fillId="5" borderId="12" xfId="0" applyFont="1" applyFill="1" applyBorder="1"/>
    <xf numFmtId="0" fontId="9" fillId="5" borderId="12" xfId="0" applyFont="1" applyFill="1" applyBorder="1" applyAlignment="1">
      <alignment wrapText="1"/>
    </xf>
    <xf numFmtId="0" fontId="9" fillId="5" borderId="6" xfId="0" applyFont="1" applyFill="1" applyBorder="1"/>
    <xf numFmtId="0" fontId="9" fillId="5" borderId="7" xfId="0" applyFont="1" applyFill="1" applyBorder="1"/>
    <xf numFmtId="4" fontId="9" fillId="5" borderId="6" xfId="0" applyNumberFormat="1" applyFont="1" applyFill="1" applyBorder="1" applyAlignment="1">
      <alignment horizontal="right"/>
    </xf>
    <xf numFmtId="4" fontId="9" fillId="5" borderId="2" xfId="0" applyNumberFormat="1" applyFont="1" applyFill="1" applyBorder="1" applyAlignment="1">
      <alignment horizontal="right"/>
    </xf>
    <xf numFmtId="4" fontId="9" fillId="5" borderId="7" xfId="0" applyNumberFormat="1" applyFont="1" applyFill="1" applyBorder="1" applyAlignment="1">
      <alignment horizontal="right"/>
    </xf>
    <xf numFmtId="4" fontId="9" fillId="5" borderId="21" xfId="0" applyNumberFormat="1" applyFont="1" applyFill="1" applyBorder="1" applyAlignment="1">
      <alignment horizontal="right"/>
    </xf>
    <xf numFmtId="0" fontId="9" fillId="6" borderId="17" xfId="0" applyFont="1" applyFill="1" applyBorder="1"/>
    <xf numFmtId="0" fontId="9" fillId="6" borderId="17" xfId="0" applyFont="1" applyFill="1" applyBorder="1" applyAlignment="1">
      <alignment wrapText="1"/>
    </xf>
    <xf numFmtId="0" fontId="9" fillId="6" borderId="18" xfId="0" applyFont="1" applyFill="1" applyBorder="1"/>
    <xf numFmtId="0" fontId="9" fillId="6" borderId="19" xfId="0" applyFont="1" applyFill="1" applyBorder="1"/>
    <xf numFmtId="4" fontId="9" fillId="6" borderId="18" xfId="0" applyNumberFormat="1" applyFont="1" applyFill="1" applyBorder="1" applyAlignment="1">
      <alignment horizontal="right"/>
    </xf>
    <xf numFmtId="4" fontId="9" fillId="6" borderId="20" xfId="0" applyNumberFormat="1" applyFont="1" applyFill="1" applyBorder="1" applyAlignment="1">
      <alignment horizontal="right"/>
    </xf>
    <xf numFmtId="4" fontId="9" fillId="6" borderId="19" xfId="0" applyNumberFormat="1" applyFont="1" applyFill="1" applyBorder="1" applyAlignment="1">
      <alignment horizontal="right"/>
    </xf>
    <xf numFmtId="4" fontId="9" fillId="6" borderId="32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wrapText="1"/>
    </xf>
    <xf numFmtId="0" fontId="10" fillId="0" borderId="12" xfId="0" applyFont="1" applyBorder="1" applyAlignment="1">
      <alignment wrapText="1"/>
    </xf>
    <xf numFmtId="0" fontId="9" fillId="6" borderId="12" xfId="0" applyFont="1" applyFill="1" applyBorder="1"/>
    <xf numFmtId="0" fontId="9" fillId="6" borderId="12" xfId="0" applyFont="1" applyFill="1" applyBorder="1" applyAlignment="1">
      <alignment wrapText="1"/>
    </xf>
    <xf numFmtId="0" fontId="9" fillId="6" borderId="6" xfId="0" applyFont="1" applyFill="1" applyBorder="1"/>
    <xf numFmtId="0" fontId="9" fillId="6" borderId="7" xfId="0" applyFont="1" applyFill="1" applyBorder="1"/>
    <xf numFmtId="4" fontId="9" fillId="6" borderId="6" xfId="0" applyNumberFormat="1" applyFont="1" applyFill="1" applyBorder="1" applyAlignment="1">
      <alignment horizontal="right"/>
    </xf>
    <xf numFmtId="4" fontId="9" fillId="6" borderId="2" xfId="0" applyNumberFormat="1" applyFont="1" applyFill="1" applyBorder="1" applyAlignment="1">
      <alignment horizontal="right"/>
    </xf>
    <xf numFmtId="4" fontId="9" fillId="6" borderId="7" xfId="0" applyNumberFormat="1" applyFont="1" applyFill="1" applyBorder="1" applyAlignment="1">
      <alignment horizontal="right"/>
    </xf>
    <xf numFmtId="0" fontId="9" fillId="4" borderId="12" xfId="0" applyFont="1" applyFill="1" applyBorder="1"/>
    <xf numFmtId="0" fontId="9" fillId="4" borderId="12" xfId="0" applyFont="1" applyFill="1" applyBorder="1" applyAlignment="1">
      <alignment wrapText="1"/>
    </xf>
    <xf numFmtId="0" fontId="9" fillId="4" borderId="6" xfId="0" applyFont="1" applyFill="1" applyBorder="1"/>
    <xf numFmtId="0" fontId="9" fillId="4" borderId="7" xfId="0" applyFont="1" applyFill="1" applyBorder="1"/>
    <xf numFmtId="4" fontId="9" fillId="4" borderId="6" xfId="0" applyNumberFormat="1" applyFont="1" applyFill="1" applyBorder="1" applyAlignment="1">
      <alignment horizontal="right"/>
    </xf>
    <xf numFmtId="4" fontId="9" fillId="4" borderId="2" xfId="0" applyNumberFormat="1" applyFont="1" applyFill="1" applyBorder="1" applyAlignment="1">
      <alignment horizontal="right"/>
    </xf>
    <xf numFmtId="4" fontId="9" fillId="4" borderId="7" xfId="0" applyNumberFormat="1" applyFont="1" applyFill="1" applyBorder="1" applyAlignment="1">
      <alignment horizontal="right"/>
    </xf>
    <xf numFmtId="0" fontId="9" fillId="4" borderId="13" xfId="0" applyFont="1" applyFill="1" applyBorder="1"/>
    <xf numFmtId="0" fontId="9" fillId="4" borderId="13" xfId="0" applyFont="1" applyFill="1" applyBorder="1" applyAlignment="1">
      <alignment wrapText="1"/>
    </xf>
    <xf numFmtId="0" fontId="9" fillId="4" borderId="8" xfId="0" applyFont="1" applyFill="1" applyBorder="1"/>
    <xf numFmtId="0" fontId="9" fillId="4" borderId="10" xfId="0" applyFont="1" applyFill="1" applyBorder="1"/>
    <xf numFmtId="4" fontId="9" fillId="4" borderId="8" xfId="0" applyNumberFormat="1" applyFont="1" applyFill="1" applyBorder="1"/>
    <xf numFmtId="4" fontId="9" fillId="4" borderId="9" xfId="0" applyNumberFormat="1" applyFont="1" applyFill="1" applyBorder="1"/>
    <xf numFmtId="4" fontId="9" fillId="4" borderId="10" xfId="0" applyNumberFormat="1" applyFont="1" applyFill="1" applyBorder="1"/>
    <xf numFmtId="0" fontId="8" fillId="0" borderId="0" xfId="0" applyFont="1"/>
    <xf numFmtId="0" fontId="8" fillId="0" borderId="0" xfId="0" applyFont="1" applyAlignment="1">
      <alignment wrapText="1"/>
    </xf>
    <xf numFmtId="0" fontId="8" fillId="3" borderId="35" xfId="0" applyFont="1" applyFill="1" applyBorder="1"/>
    <xf numFmtId="4" fontId="8" fillId="3" borderId="3" xfId="0" applyNumberFormat="1" applyFont="1" applyFill="1" applyBorder="1" applyAlignment="1">
      <alignment horizontal="right"/>
    </xf>
    <xf numFmtId="4" fontId="8" fillId="3" borderId="4" xfId="0" applyNumberFormat="1" applyFont="1" applyFill="1" applyBorder="1" applyAlignment="1">
      <alignment horizontal="right"/>
    </xf>
    <xf numFmtId="4" fontId="8" fillId="3" borderId="5" xfId="0" applyNumberFormat="1" applyFont="1" applyFill="1" applyBorder="1" applyAlignment="1">
      <alignment horizontal="right"/>
    </xf>
    <xf numFmtId="0" fontId="8" fillId="0" borderId="16" xfId="0" applyFont="1" applyBorder="1"/>
    <xf numFmtId="0" fontId="8" fillId="3" borderId="16" xfId="0" applyFont="1" applyFill="1" applyBorder="1"/>
    <xf numFmtId="0" fontId="8" fillId="2" borderId="16" xfId="0" applyFont="1" applyFill="1" applyBorder="1"/>
    <xf numFmtId="0" fontId="9" fillId="5" borderId="16" xfId="0" applyFont="1" applyFill="1" applyBorder="1"/>
    <xf numFmtId="0" fontId="9" fillId="6" borderId="36" xfId="0" applyFont="1" applyFill="1" applyBorder="1"/>
    <xf numFmtId="4" fontId="9" fillId="6" borderId="8" xfId="0" applyNumberFormat="1" applyFont="1" applyFill="1" applyBorder="1" applyAlignment="1">
      <alignment horizontal="right"/>
    </xf>
    <xf numFmtId="4" fontId="9" fillId="6" borderId="9" xfId="0" applyNumberFormat="1" applyFont="1" applyFill="1" applyBorder="1" applyAlignment="1">
      <alignment horizontal="right"/>
    </xf>
    <xf numFmtId="4" fontId="9" fillId="6" borderId="10" xfId="0" applyNumberFormat="1" applyFont="1" applyFill="1" applyBorder="1" applyAlignment="1">
      <alignment horizontal="right"/>
    </xf>
    <xf numFmtId="0" fontId="10" fillId="3" borderId="1" xfId="0" applyFont="1" applyFill="1" applyBorder="1"/>
    <xf numFmtId="0" fontId="10" fillId="3" borderId="23" xfId="0" applyFont="1" applyFill="1" applyBorder="1"/>
    <xf numFmtId="0" fontId="10" fillId="3" borderId="28" xfId="0" applyFont="1" applyFill="1" applyBorder="1"/>
    <xf numFmtId="4" fontId="10" fillId="3" borderId="23" xfId="0" applyNumberFormat="1" applyFont="1" applyFill="1" applyBorder="1" applyAlignment="1">
      <alignment horizontal="right"/>
    </xf>
    <xf numFmtId="4" fontId="10" fillId="3" borderId="29" xfId="0" applyNumberFormat="1" applyFont="1" applyFill="1" applyBorder="1" applyAlignment="1">
      <alignment horizontal="right"/>
    </xf>
    <xf numFmtId="4" fontId="10" fillId="3" borderId="28" xfId="0" applyNumberFormat="1" applyFont="1" applyFill="1" applyBorder="1" applyAlignment="1">
      <alignment horizontal="right"/>
    </xf>
    <xf numFmtId="0" fontId="10" fillId="2" borderId="12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4" fontId="10" fillId="2" borderId="6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4" fontId="10" fillId="2" borderId="7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right"/>
    </xf>
    <xf numFmtId="4" fontId="8" fillId="2" borderId="12" xfId="0" applyNumberFormat="1" applyFont="1" applyFill="1" applyBorder="1" applyAlignment="1">
      <alignment horizontal="right"/>
    </xf>
    <xf numFmtId="4" fontId="8" fillId="3" borderId="12" xfId="0" applyNumberFormat="1" applyFont="1" applyFill="1" applyBorder="1" applyAlignment="1">
      <alignment horizontal="right"/>
    </xf>
    <xf numFmtId="4" fontId="9" fillId="5" borderId="12" xfId="0" applyNumberFormat="1" applyFont="1" applyFill="1" applyBorder="1" applyAlignment="1">
      <alignment horizontal="right"/>
    </xf>
    <xf numFmtId="4" fontId="9" fillId="6" borderId="17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/>
    </xf>
    <xf numFmtId="4" fontId="9" fillId="6" borderId="12" xfId="0" applyNumberFormat="1" applyFont="1" applyFill="1" applyBorder="1" applyAlignment="1">
      <alignment horizontal="right"/>
    </xf>
    <xf numFmtId="4" fontId="9" fillId="4" borderId="12" xfId="0" applyNumberFormat="1" applyFont="1" applyFill="1" applyBorder="1" applyAlignment="1">
      <alignment horizontal="right"/>
    </xf>
    <xf numFmtId="4" fontId="9" fillId="4" borderId="13" xfId="0" applyNumberFormat="1" applyFont="1" applyFill="1" applyBorder="1"/>
    <xf numFmtId="0" fontId="8" fillId="3" borderId="33" xfId="0" applyFont="1" applyFill="1" applyBorder="1" applyAlignment="1">
      <alignment wrapText="1"/>
    </xf>
    <xf numFmtId="0" fontId="8" fillId="3" borderId="3" xfId="0" applyFont="1" applyFill="1" applyBorder="1"/>
    <xf numFmtId="0" fontId="8" fillId="3" borderId="5" xfId="0" applyFont="1" applyFill="1" applyBorder="1"/>
    <xf numFmtId="4" fontId="8" fillId="3" borderId="11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wrapText="1"/>
    </xf>
    <xf numFmtId="0" fontId="10" fillId="3" borderId="12" xfId="0" applyFont="1" applyFill="1" applyBorder="1"/>
    <xf numFmtId="0" fontId="10" fillId="3" borderId="26" xfId="0" applyFont="1" applyFill="1" applyBorder="1" applyAlignment="1">
      <alignment wrapText="1"/>
    </xf>
    <xf numFmtId="0" fontId="10" fillId="3" borderId="6" xfId="0" applyFont="1" applyFill="1" applyBorder="1"/>
    <xf numFmtId="0" fontId="10" fillId="3" borderId="7" xfId="0" applyFont="1" applyFill="1" applyBorder="1"/>
    <xf numFmtId="4" fontId="10" fillId="3" borderId="6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3" borderId="7" xfId="0" applyNumberFormat="1" applyFont="1" applyFill="1" applyBorder="1" applyAlignment="1">
      <alignment horizontal="right"/>
    </xf>
    <xf numFmtId="4" fontId="10" fillId="3" borderId="12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wrapText="1"/>
    </xf>
    <xf numFmtId="0" fontId="8" fillId="3" borderId="26" xfId="0" applyFont="1" applyFill="1" applyBorder="1" applyAlignment="1">
      <alignment wrapText="1"/>
    </xf>
    <xf numFmtId="0" fontId="9" fillId="5" borderId="26" xfId="0" applyFont="1" applyFill="1" applyBorder="1" applyAlignment="1">
      <alignment wrapText="1"/>
    </xf>
    <xf numFmtId="0" fontId="9" fillId="6" borderId="34" xfId="0" applyFont="1" applyFill="1" applyBorder="1" applyAlignment="1">
      <alignment wrapText="1"/>
    </xf>
    <xf numFmtId="0" fontId="9" fillId="6" borderId="8" xfId="0" applyFont="1" applyFill="1" applyBorder="1"/>
    <xf numFmtId="0" fontId="9" fillId="6" borderId="10" xfId="0" applyFont="1" applyFill="1" applyBorder="1"/>
    <xf numFmtId="4" fontId="9" fillId="6" borderId="13" xfId="0" applyNumberFormat="1" applyFont="1" applyFill="1" applyBorder="1" applyAlignment="1">
      <alignment horizontal="right"/>
    </xf>
    <xf numFmtId="2" fontId="8" fillId="3" borderId="3" xfId="0" applyNumberFormat="1" applyFont="1" applyFill="1" applyBorder="1"/>
    <xf numFmtId="2" fontId="8" fillId="3" borderId="4" xfId="0" applyNumberFormat="1" applyFont="1" applyFill="1" applyBorder="1"/>
    <xf numFmtId="2" fontId="8" fillId="3" borderId="5" xfId="0" applyNumberFormat="1" applyFont="1" applyFill="1" applyBorder="1"/>
    <xf numFmtId="2" fontId="8" fillId="3" borderId="24" xfId="0" applyNumberFormat="1" applyFont="1" applyFill="1" applyBorder="1"/>
    <xf numFmtId="2" fontId="8" fillId="0" borderId="6" xfId="0" applyNumberFormat="1" applyFont="1" applyBorder="1"/>
    <xf numFmtId="2" fontId="8" fillId="0" borderId="2" xfId="0" applyNumberFormat="1" applyFont="1" applyBorder="1"/>
    <xf numFmtId="2" fontId="8" fillId="0" borderId="7" xfId="0" applyNumberFormat="1" applyFont="1" applyBorder="1"/>
    <xf numFmtId="2" fontId="8" fillId="0" borderId="21" xfId="0" applyNumberFormat="1" applyFont="1" applyBorder="1"/>
    <xf numFmtId="4" fontId="8" fillId="0" borderId="12" xfId="0" applyNumberFormat="1" applyFont="1" applyBorder="1" applyAlignment="1">
      <alignment horizontal="right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 wrapText="1"/>
    </xf>
    <xf numFmtId="2" fontId="13" fillId="0" borderId="18" xfId="0" applyNumberFormat="1" applyFont="1" applyBorder="1" applyAlignment="1">
      <alignment horizontal="center"/>
    </xf>
    <xf numFmtId="2" fontId="13" fillId="0" borderId="20" xfId="0" applyNumberFormat="1" applyFont="1" applyBorder="1" applyAlignment="1">
      <alignment horizontal="center"/>
    </xf>
    <xf numFmtId="2" fontId="13" fillId="0" borderId="19" xfId="0" applyNumberFormat="1" applyFont="1" applyBorder="1" applyAlignment="1">
      <alignment horizontal="center"/>
    </xf>
    <xf numFmtId="0" fontId="13" fillId="5" borderId="12" xfId="0" applyFont="1" applyFill="1" applyBorder="1"/>
    <xf numFmtId="0" fontId="13" fillId="5" borderId="12" xfId="0" applyFont="1" applyFill="1" applyBorder="1" applyAlignment="1">
      <alignment wrapText="1"/>
    </xf>
    <xf numFmtId="0" fontId="13" fillId="5" borderId="6" xfId="0" applyFont="1" applyFill="1" applyBorder="1"/>
    <xf numFmtId="0" fontId="13" fillId="5" borderId="7" xfId="0" applyFont="1" applyFill="1" applyBorder="1"/>
    <xf numFmtId="4" fontId="13" fillId="5" borderId="6" xfId="0" applyNumberFormat="1" applyFont="1" applyFill="1" applyBorder="1" applyAlignment="1">
      <alignment horizontal="right"/>
    </xf>
    <xf numFmtId="4" fontId="13" fillId="5" borderId="2" xfId="0" applyNumberFormat="1" applyFont="1" applyFill="1" applyBorder="1" applyAlignment="1">
      <alignment horizontal="right"/>
    </xf>
    <xf numFmtId="4" fontId="13" fillId="5" borderId="7" xfId="0" applyNumberFormat="1" applyFont="1" applyFill="1" applyBorder="1" applyAlignment="1">
      <alignment horizontal="right"/>
    </xf>
    <xf numFmtId="4" fontId="13" fillId="5" borderId="12" xfId="0" applyNumberFormat="1" applyFont="1" applyFill="1" applyBorder="1" applyAlignment="1">
      <alignment horizontal="right"/>
    </xf>
    <xf numFmtId="0" fontId="13" fillId="6" borderId="17" xfId="0" applyFont="1" applyFill="1" applyBorder="1"/>
    <xf numFmtId="0" fontId="13" fillId="6" borderId="17" xfId="0" applyFont="1" applyFill="1" applyBorder="1" applyAlignment="1">
      <alignment wrapText="1"/>
    </xf>
    <xf numFmtId="0" fontId="13" fillId="6" borderId="18" xfId="0" applyFont="1" applyFill="1" applyBorder="1"/>
    <xf numFmtId="0" fontId="13" fillId="6" borderId="19" xfId="0" applyFont="1" applyFill="1" applyBorder="1"/>
    <xf numFmtId="4" fontId="13" fillId="6" borderId="18" xfId="0" applyNumberFormat="1" applyFont="1" applyFill="1" applyBorder="1" applyAlignment="1">
      <alignment horizontal="right"/>
    </xf>
    <xf numFmtId="4" fontId="13" fillId="6" borderId="20" xfId="0" applyNumberFormat="1" applyFont="1" applyFill="1" applyBorder="1" applyAlignment="1">
      <alignment horizontal="right"/>
    </xf>
    <xf numFmtId="4" fontId="13" fillId="6" borderId="19" xfId="0" applyNumberFormat="1" applyFont="1" applyFill="1" applyBorder="1" applyAlignment="1">
      <alignment horizontal="right"/>
    </xf>
    <xf numFmtId="4" fontId="13" fillId="6" borderId="17" xfId="0" applyNumberFormat="1" applyFont="1" applyFill="1" applyBorder="1" applyAlignment="1">
      <alignment horizontal="right"/>
    </xf>
    <xf numFmtId="0" fontId="10" fillId="0" borderId="12" xfId="0" applyFont="1" applyBorder="1"/>
    <xf numFmtId="0" fontId="10" fillId="0" borderId="6" xfId="0" applyFont="1" applyBorder="1"/>
    <xf numFmtId="0" fontId="10" fillId="0" borderId="7" xfId="0" applyFont="1" applyBorder="1"/>
    <xf numFmtId="4" fontId="10" fillId="0" borderId="6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10" fillId="0" borderId="7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0" fontId="13" fillId="6" borderId="12" xfId="0" applyFont="1" applyFill="1" applyBorder="1"/>
    <xf numFmtId="0" fontId="13" fillId="6" borderId="12" xfId="0" applyFont="1" applyFill="1" applyBorder="1" applyAlignment="1">
      <alignment wrapText="1"/>
    </xf>
    <xf numFmtId="0" fontId="13" fillId="6" borderId="6" xfId="0" applyFont="1" applyFill="1" applyBorder="1"/>
    <xf numFmtId="0" fontId="13" fillId="6" borderId="7" xfId="0" applyFont="1" applyFill="1" applyBorder="1"/>
    <xf numFmtId="4" fontId="13" fillId="6" borderId="6" xfId="0" applyNumberFormat="1" applyFont="1" applyFill="1" applyBorder="1" applyAlignment="1">
      <alignment horizontal="right"/>
    </xf>
    <xf numFmtId="4" fontId="13" fillId="6" borderId="2" xfId="0" applyNumberFormat="1" applyFont="1" applyFill="1" applyBorder="1" applyAlignment="1">
      <alignment horizontal="right"/>
    </xf>
    <xf numFmtId="4" fontId="13" fillId="6" borderId="7" xfId="0" applyNumberFormat="1" applyFont="1" applyFill="1" applyBorder="1" applyAlignment="1">
      <alignment horizontal="right"/>
    </xf>
    <xf numFmtId="4" fontId="13" fillId="6" borderId="12" xfId="0" applyNumberFormat="1" applyFont="1" applyFill="1" applyBorder="1" applyAlignment="1">
      <alignment horizontal="right"/>
    </xf>
    <xf numFmtId="0" fontId="13" fillId="4" borderId="12" xfId="0" applyFont="1" applyFill="1" applyBorder="1"/>
    <xf numFmtId="0" fontId="13" fillId="4" borderId="12" xfId="0" applyFont="1" applyFill="1" applyBorder="1" applyAlignment="1">
      <alignment wrapText="1"/>
    </xf>
    <xf numFmtId="0" fontId="13" fillId="4" borderId="6" xfId="0" applyFont="1" applyFill="1" applyBorder="1"/>
    <xf numFmtId="0" fontId="13" fillId="4" borderId="7" xfId="0" applyFont="1" applyFill="1" applyBorder="1"/>
    <xf numFmtId="4" fontId="13" fillId="4" borderId="6" xfId="0" applyNumberFormat="1" applyFont="1" applyFill="1" applyBorder="1" applyAlignment="1">
      <alignment horizontal="right"/>
    </xf>
    <xf numFmtId="4" fontId="13" fillId="4" borderId="2" xfId="0" applyNumberFormat="1" applyFont="1" applyFill="1" applyBorder="1" applyAlignment="1">
      <alignment horizontal="right"/>
    </xf>
    <xf numFmtId="4" fontId="13" fillId="4" borderId="7" xfId="0" applyNumberFormat="1" applyFont="1" applyFill="1" applyBorder="1" applyAlignment="1">
      <alignment horizontal="right"/>
    </xf>
    <xf numFmtId="4" fontId="13" fillId="4" borderId="12" xfId="0" applyNumberFormat="1" applyFont="1" applyFill="1" applyBorder="1" applyAlignment="1">
      <alignment horizontal="right"/>
    </xf>
    <xf numFmtId="0" fontId="13" fillId="4" borderId="13" xfId="0" applyFont="1" applyFill="1" applyBorder="1"/>
    <xf numFmtId="0" fontId="13" fillId="4" borderId="13" xfId="0" applyFont="1" applyFill="1" applyBorder="1" applyAlignment="1">
      <alignment wrapText="1"/>
    </xf>
    <xf numFmtId="0" fontId="13" fillId="4" borderId="8" xfId="0" applyFont="1" applyFill="1" applyBorder="1"/>
    <xf numFmtId="0" fontId="13" fillId="4" borderId="10" xfId="0" applyFont="1" applyFill="1" applyBorder="1"/>
    <xf numFmtId="4" fontId="13" fillId="4" borderId="8" xfId="0" applyNumberFormat="1" applyFont="1" applyFill="1" applyBorder="1"/>
    <xf numFmtId="4" fontId="13" fillId="4" borderId="9" xfId="0" applyNumberFormat="1" applyFont="1" applyFill="1" applyBorder="1"/>
    <xf numFmtId="4" fontId="13" fillId="4" borderId="10" xfId="0" applyNumberFormat="1" applyFont="1" applyFill="1" applyBorder="1"/>
    <xf numFmtId="4" fontId="13" fillId="4" borderId="13" xfId="0" applyNumberFormat="1" applyFont="1" applyFill="1" applyBorder="1"/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9" fillId="0" borderId="31" xfId="0" applyFont="1" applyBorder="1" applyAlignment="1">
      <alignment horizontal="left" wrapText="1"/>
    </xf>
    <xf numFmtId="0" fontId="9" fillId="0" borderId="3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2" fontId="9" fillId="0" borderId="39" xfId="0" applyNumberFormat="1" applyFont="1" applyBorder="1" applyAlignment="1">
      <alignment horizontal="center" wrapText="1"/>
    </xf>
    <xf numFmtId="2" fontId="9" fillId="0" borderId="40" xfId="0" applyNumberFormat="1" applyFont="1" applyBorder="1" applyAlignment="1">
      <alignment horizontal="center" wrapText="1"/>
    </xf>
    <xf numFmtId="0" fontId="9" fillId="0" borderId="38" xfId="0" applyFont="1" applyBorder="1" applyAlignment="1">
      <alignment horizontal="left" wrapText="1"/>
    </xf>
    <xf numFmtId="0" fontId="9" fillId="0" borderId="37" xfId="0" applyFont="1" applyBorder="1" applyAlignment="1">
      <alignment horizontal="left" wrapText="1"/>
    </xf>
    <xf numFmtId="0" fontId="9" fillId="0" borderId="11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2" fontId="9" fillId="0" borderId="11" xfId="0" applyNumberFormat="1" applyFont="1" applyBorder="1" applyAlignment="1">
      <alignment horizontal="center" wrapText="1"/>
    </xf>
    <xf numFmtId="2" fontId="9" fillId="0" borderId="17" xfId="0" applyNumberFormat="1" applyFont="1" applyBorder="1" applyAlignment="1">
      <alignment horizontal="center" wrapText="1"/>
    </xf>
    <xf numFmtId="0" fontId="8" fillId="0" borderId="31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6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9" fillId="0" borderId="26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5" fillId="0" borderId="11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 wrapText="1"/>
    </xf>
    <xf numFmtId="2" fontId="5" fillId="0" borderId="17" xfId="0" applyNumberFormat="1" applyFont="1" applyBorder="1" applyAlignment="1">
      <alignment horizontal="center" wrapText="1"/>
    </xf>
    <xf numFmtId="0" fontId="13" fillId="0" borderId="31" xfId="0" applyFont="1" applyBorder="1" applyAlignment="1">
      <alignment horizontal="left" wrapText="1"/>
    </xf>
    <xf numFmtId="0" fontId="13" fillId="0" borderId="30" xfId="0" applyFont="1" applyBorder="1" applyAlignment="1">
      <alignment horizontal="left" wrapText="1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left"/>
    </xf>
    <xf numFmtId="0" fontId="13" fillId="0" borderId="11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2" fontId="13" fillId="0" borderId="3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3" fillId="0" borderId="5" xfId="0" applyNumberFormat="1" applyFont="1" applyBorder="1" applyAlignment="1">
      <alignment horizontal="center" wrapText="1"/>
    </xf>
    <xf numFmtId="2" fontId="13" fillId="0" borderId="11" xfId="0" applyNumberFormat="1" applyFont="1" applyBorder="1" applyAlignment="1">
      <alignment horizontal="center" wrapText="1"/>
    </xf>
    <xf numFmtId="2" fontId="13" fillId="0" borderId="17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7" fillId="0" borderId="1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2" fontId="17" fillId="0" borderId="3" xfId="0" applyNumberFormat="1" applyFont="1" applyBorder="1" applyAlignment="1">
      <alignment horizontal="center" wrapText="1"/>
    </xf>
    <xf numFmtId="2" fontId="17" fillId="0" borderId="4" xfId="0" applyNumberFormat="1" applyFont="1" applyBorder="1" applyAlignment="1">
      <alignment horizontal="center" wrapText="1"/>
    </xf>
    <xf numFmtId="2" fontId="17" fillId="0" borderId="5" xfId="0" applyNumberFormat="1" applyFont="1" applyBorder="1" applyAlignment="1">
      <alignment horizontal="center" wrapText="1"/>
    </xf>
    <xf numFmtId="2" fontId="17" fillId="0" borderId="25" xfId="0" applyNumberFormat="1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 wrapText="1"/>
    </xf>
    <xf numFmtId="2" fontId="17" fillId="0" borderId="18" xfId="0" applyNumberFormat="1" applyFont="1" applyBorder="1" applyAlignment="1">
      <alignment horizontal="center"/>
    </xf>
    <xf numFmtId="2" fontId="17" fillId="0" borderId="20" xfId="0" applyNumberFormat="1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2" fontId="17" fillId="0" borderId="34" xfId="0" applyNumberFormat="1" applyFont="1" applyBorder="1" applyAlignment="1">
      <alignment horizontal="center" wrapText="1"/>
    </xf>
    <xf numFmtId="0" fontId="17" fillId="0" borderId="31" xfId="0" applyFont="1" applyBorder="1" applyAlignment="1">
      <alignment horizontal="left" wrapText="1"/>
    </xf>
    <xf numFmtId="0" fontId="17" fillId="0" borderId="30" xfId="0" applyFont="1" applyBorder="1" applyAlignment="1">
      <alignment horizontal="left" wrapText="1"/>
    </xf>
    <xf numFmtId="0" fontId="16" fillId="3" borderId="1" xfId="0" applyFont="1" applyFill="1" applyBorder="1"/>
    <xf numFmtId="0" fontId="16" fillId="3" borderId="1" xfId="0" applyFont="1" applyFill="1" applyBorder="1" applyAlignment="1">
      <alignment wrapText="1"/>
    </xf>
    <xf numFmtId="0" fontId="16" fillId="3" borderId="23" xfId="0" applyFont="1" applyFill="1" applyBorder="1"/>
    <xf numFmtId="0" fontId="16" fillId="3" borderId="28" xfId="0" applyFont="1" applyFill="1" applyBorder="1"/>
    <xf numFmtId="4" fontId="16" fillId="3" borderId="23" xfId="0" applyNumberFormat="1" applyFont="1" applyFill="1" applyBorder="1" applyAlignment="1">
      <alignment horizontal="right"/>
    </xf>
    <xf numFmtId="4" fontId="16" fillId="3" borderId="29" xfId="0" applyNumberFormat="1" applyFont="1" applyFill="1" applyBorder="1" applyAlignment="1">
      <alignment horizontal="right"/>
    </xf>
    <xf numFmtId="4" fontId="16" fillId="3" borderId="28" xfId="0" applyNumberFormat="1" applyFont="1" applyFill="1" applyBorder="1" applyAlignment="1">
      <alignment horizontal="right"/>
    </xf>
    <xf numFmtId="4" fontId="16" fillId="3" borderId="33" xfId="0" applyNumberFormat="1" applyFont="1" applyFill="1" applyBorder="1" applyAlignment="1">
      <alignment horizontal="right"/>
    </xf>
    <xf numFmtId="0" fontId="16" fillId="2" borderId="12" xfId="0" applyFont="1" applyFill="1" applyBorder="1"/>
    <xf numFmtId="0" fontId="16" fillId="2" borderId="12" xfId="0" applyFont="1" applyFill="1" applyBorder="1" applyAlignment="1">
      <alignment wrapText="1"/>
    </xf>
    <xf numFmtId="0" fontId="16" fillId="2" borderId="6" xfId="0" applyFont="1" applyFill="1" applyBorder="1"/>
    <xf numFmtId="0" fontId="16" fillId="2" borderId="7" xfId="0" applyFont="1" applyFill="1" applyBorder="1"/>
    <xf numFmtId="4" fontId="16" fillId="2" borderId="6" xfId="0" applyNumberFormat="1" applyFont="1" applyFill="1" applyBorder="1" applyAlignment="1">
      <alignment horizontal="right"/>
    </xf>
    <xf numFmtId="4" fontId="16" fillId="2" borderId="2" xfId="0" applyNumberFormat="1" applyFont="1" applyFill="1" applyBorder="1" applyAlignment="1">
      <alignment horizontal="right"/>
    </xf>
    <xf numFmtId="4" fontId="16" fillId="2" borderId="7" xfId="0" applyNumberFormat="1" applyFont="1" applyFill="1" applyBorder="1" applyAlignment="1">
      <alignment horizontal="right"/>
    </xf>
    <xf numFmtId="4" fontId="16" fillId="2" borderId="26" xfId="0" applyNumberFormat="1" applyFont="1" applyFill="1" applyBorder="1" applyAlignment="1">
      <alignment horizontal="right"/>
    </xf>
    <xf numFmtId="0" fontId="16" fillId="3" borderId="12" xfId="0" applyFont="1" applyFill="1" applyBorder="1"/>
    <xf numFmtId="0" fontId="16" fillId="3" borderId="12" xfId="0" applyFont="1" applyFill="1" applyBorder="1" applyAlignment="1">
      <alignment wrapText="1"/>
    </xf>
    <xf numFmtId="0" fontId="16" fillId="3" borderId="6" xfId="0" applyFont="1" applyFill="1" applyBorder="1"/>
    <xf numFmtId="0" fontId="16" fillId="3" borderId="7" xfId="0" applyFont="1" applyFill="1" applyBorder="1"/>
    <xf numFmtId="4" fontId="16" fillId="3" borderId="6" xfId="0" applyNumberFormat="1" applyFont="1" applyFill="1" applyBorder="1" applyAlignment="1">
      <alignment horizontal="right"/>
    </xf>
    <xf numFmtId="4" fontId="16" fillId="3" borderId="2" xfId="0" applyNumberFormat="1" applyFont="1" applyFill="1" applyBorder="1" applyAlignment="1">
      <alignment horizontal="right"/>
    </xf>
    <xf numFmtId="4" fontId="16" fillId="3" borderId="7" xfId="0" applyNumberFormat="1" applyFont="1" applyFill="1" applyBorder="1" applyAlignment="1">
      <alignment horizontal="right"/>
    </xf>
    <xf numFmtId="4" fontId="16" fillId="3" borderId="26" xfId="0" applyNumberFormat="1" applyFont="1" applyFill="1" applyBorder="1" applyAlignment="1">
      <alignment horizontal="right"/>
    </xf>
    <xf numFmtId="0" fontId="18" fillId="3" borderId="12" xfId="0" applyFont="1" applyFill="1" applyBorder="1" applyAlignment="1">
      <alignment wrapText="1"/>
    </xf>
    <xf numFmtId="0" fontId="18" fillId="2" borderId="12" xfId="0" applyFont="1" applyFill="1" applyBorder="1" applyAlignment="1">
      <alignment wrapText="1"/>
    </xf>
    <xf numFmtId="0" fontId="17" fillId="5" borderId="12" xfId="0" applyFont="1" applyFill="1" applyBorder="1"/>
    <xf numFmtId="0" fontId="17" fillId="5" borderId="12" xfId="0" applyFont="1" applyFill="1" applyBorder="1" applyAlignment="1">
      <alignment wrapText="1"/>
    </xf>
    <xf numFmtId="0" fontId="17" fillId="5" borderId="6" xfId="0" applyFont="1" applyFill="1" applyBorder="1"/>
    <xf numFmtId="0" fontId="17" fillId="5" borderId="7" xfId="0" applyFont="1" applyFill="1" applyBorder="1"/>
    <xf numFmtId="4" fontId="17" fillId="5" borderId="6" xfId="0" applyNumberFormat="1" applyFont="1" applyFill="1" applyBorder="1" applyAlignment="1">
      <alignment horizontal="right"/>
    </xf>
    <xf numFmtId="4" fontId="17" fillId="5" borderId="2" xfId="0" applyNumberFormat="1" applyFont="1" applyFill="1" applyBorder="1" applyAlignment="1">
      <alignment horizontal="right"/>
    </xf>
    <xf numFmtId="4" fontId="17" fillId="5" borderId="7" xfId="0" applyNumberFormat="1" applyFont="1" applyFill="1" applyBorder="1" applyAlignment="1">
      <alignment horizontal="right"/>
    </xf>
    <xf numFmtId="4" fontId="17" fillId="5" borderId="26" xfId="0" applyNumberFormat="1" applyFont="1" applyFill="1" applyBorder="1" applyAlignment="1">
      <alignment horizontal="right"/>
    </xf>
    <xf numFmtId="0" fontId="17" fillId="6" borderId="17" xfId="0" applyFont="1" applyFill="1" applyBorder="1"/>
    <xf numFmtId="0" fontId="17" fillId="6" borderId="17" xfId="0" applyFont="1" applyFill="1" applyBorder="1" applyAlignment="1">
      <alignment wrapText="1"/>
    </xf>
    <xf numFmtId="0" fontId="17" fillId="6" borderId="18" xfId="0" applyFont="1" applyFill="1" applyBorder="1"/>
    <xf numFmtId="0" fontId="17" fillId="6" borderId="19" xfId="0" applyFont="1" applyFill="1" applyBorder="1"/>
    <xf numFmtId="4" fontId="17" fillId="6" borderId="18" xfId="0" applyNumberFormat="1" applyFont="1" applyFill="1" applyBorder="1" applyAlignment="1">
      <alignment horizontal="right"/>
    </xf>
    <xf numFmtId="4" fontId="17" fillId="6" borderId="20" xfId="0" applyNumberFormat="1" applyFont="1" applyFill="1" applyBorder="1" applyAlignment="1">
      <alignment horizontal="right"/>
    </xf>
    <xf numFmtId="4" fontId="17" fillId="6" borderId="19" xfId="0" applyNumberFormat="1" applyFont="1" applyFill="1" applyBorder="1" applyAlignment="1">
      <alignment horizontal="right"/>
    </xf>
    <xf numFmtId="4" fontId="17" fillId="6" borderId="34" xfId="0" applyNumberFormat="1" applyFont="1" applyFill="1" applyBorder="1" applyAlignment="1">
      <alignment horizontal="right"/>
    </xf>
    <xf numFmtId="0" fontId="17" fillId="0" borderId="37" xfId="0" applyFont="1" applyBorder="1" applyAlignment="1">
      <alignment horizontal="left" wrapText="1"/>
    </xf>
    <xf numFmtId="0" fontId="18" fillId="3" borderId="1" xfId="0" applyFont="1" applyFill="1" applyBorder="1" applyAlignment="1">
      <alignment wrapText="1"/>
    </xf>
    <xf numFmtId="0" fontId="16" fillId="3" borderId="35" xfId="0" applyFont="1" applyFill="1" applyBorder="1"/>
    <xf numFmtId="4" fontId="16" fillId="3" borderId="3" xfId="0" applyNumberFormat="1" applyFont="1" applyFill="1" applyBorder="1" applyAlignment="1">
      <alignment horizontal="right"/>
    </xf>
    <xf numFmtId="4" fontId="16" fillId="3" borderId="4" xfId="0" applyNumberFormat="1" applyFont="1" applyFill="1" applyBorder="1" applyAlignment="1">
      <alignment horizontal="right"/>
    </xf>
    <xf numFmtId="4" fontId="16" fillId="3" borderId="5" xfId="0" applyNumberFormat="1" applyFont="1" applyFill="1" applyBorder="1" applyAlignment="1">
      <alignment horizontal="right"/>
    </xf>
    <xf numFmtId="4" fontId="16" fillId="3" borderId="24" xfId="0" applyNumberFormat="1" applyFont="1" applyFill="1" applyBorder="1" applyAlignment="1">
      <alignment horizontal="right"/>
    </xf>
    <xf numFmtId="0" fontId="16" fillId="0" borderId="12" xfId="0" applyFont="1" applyBorder="1"/>
    <xf numFmtId="0" fontId="18" fillId="0" borderId="12" xfId="0" applyFont="1" applyBorder="1" applyAlignment="1">
      <alignment wrapText="1"/>
    </xf>
    <xf numFmtId="0" fontId="16" fillId="0" borderId="6" xfId="0" applyFont="1" applyBorder="1"/>
    <xf numFmtId="0" fontId="16" fillId="0" borderId="16" xfId="0" applyFont="1" applyBorder="1"/>
    <xf numFmtId="4" fontId="16" fillId="0" borderId="6" xfId="0" applyNumberFormat="1" applyFont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4" fontId="16" fillId="0" borderId="7" xfId="0" applyNumberFormat="1" applyFont="1" applyBorder="1" applyAlignment="1">
      <alignment horizontal="right"/>
    </xf>
    <xf numFmtId="4" fontId="16" fillId="0" borderId="21" xfId="0" applyNumberFormat="1" applyFont="1" applyBorder="1" applyAlignment="1">
      <alignment horizontal="right"/>
    </xf>
    <xf numFmtId="0" fontId="16" fillId="3" borderId="16" xfId="0" applyFont="1" applyFill="1" applyBorder="1"/>
    <xf numFmtId="4" fontId="16" fillId="3" borderId="21" xfId="0" applyNumberFormat="1" applyFont="1" applyFill="1" applyBorder="1" applyAlignment="1">
      <alignment horizontal="right"/>
    </xf>
    <xf numFmtId="0" fontId="16" fillId="2" borderId="16" xfId="0" applyFont="1" applyFill="1" applyBorder="1"/>
    <xf numFmtId="4" fontId="16" fillId="2" borderId="21" xfId="0" applyNumberFormat="1" applyFont="1" applyFill="1" applyBorder="1" applyAlignment="1">
      <alignment horizontal="right"/>
    </xf>
    <xf numFmtId="0" fontId="16" fillId="0" borderId="12" xfId="0" applyFont="1" applyBorder="1" applyAlignment="1">
      <alignment wrapText="1"/>
    </xf>
    <xf numFmtId="0" fontId="17" fillId="5" borderId="16" xfId="0" applyFont="1" applyFill="1" applyBorder="1"/>
    <xf numFmtId="4" fontId="17" fillId="5" borderId="21" xfId="0" applyNumberFormat="1" applyFont="1" applyFill="1" applyBorder="1" applyAlignment="1">
      <alignment horizontal="right"/>
    </xf>
    <xf numFmtId="0" fontId="17" fillId="6" borderId="36" xfId="0" applyFont="1" applyFill="1" applyBorder="1"/>
    <xf numFmtId="4" fontId="17" fillId="6" borderId="8" xfId="0" applyNumberFormat="1" applyFont="1" applyFill="1" applyBorder="1" applyAlignment="1">
      <alignment horizontal="right"/>
    </xf>
    <xf numFmtId="4" fontId="17" fillId="6" borderId="9" xfId="0" applyNumberFormat="1" applyFont="1" applyFill="1" applyBorder="1" applyAlignment="1">
      <alignment horizontal="right"/>
    </xf>
    <xf numFmtId="4" fontId="17" fillId="6" borderId="10" xfId="0" applyNumberFormat="1" applyFont="1" applyFill="1" applyBorder="1" applyAlignment="1">
      <alignment horizontal="right"/>
    </xf>
    <xf numFmtId="4" fontId="17" fillId="6" borderId="32" xfId="0" applyNumberFormat="1" applyFont="1" applyFill="1" applyBorder="1" applyAlignment="1">
      <alignment horizontal="right"/>
    </xf>
    <xf numFmtId="0" fontId="17" fillId="0" borderId="38" xfId="0" applyFont="1" applyBorder="1" applyAlignment="1">
      <alignment horizontal="left" wrapText="1"/>
    </xf>
    <xf numFmtId="0" fontId="18" fillId="3" borderId="1" xfId="0" applyFont="1" applyFill="1" applyBorder="1"/>
    <xf numFmtId="0" fontId="18" fillId="3" borderId="23" xfId="0" applyFont="1" applyFill="1" applyBorder="1"/>
    <xf numFmtId="0" fontId="18" fillId="3" borderId="28" xfId="0" applyFont="1" applyFill="1" applyBorder="1"/>
    <xf numFmtId="4" fontId="18" fillId="3" borderId="23" xfId="0" applyNumberFormat="1" applyFont="1" applyFill="1" applyBorder="1" applyAlignment="1">
      <alignment horizontal="right"/>
    </xf>
    <xf numFmtId="4" fontId="18" fillId="3" borderId="29" xfId="0" applyNumberFormat="1" applyFont="1" applyFill="1" applyBorder="1" applyAlignment="1">
      <alignment horizontal="right"/>
    </xf>
    <xf numFmtId="4" fontId="18" fillId="3" borderId="28" xfId="0" applyNumberFormat="1" applyFont="1" applyFill="1" applyBorder="1" applyAlignment="1">
      <alignment horizontal="right"/>
    </xf>
    <xf numFmtId="4" fontId="18" fillId="3" borderId="33" xfId="0" applyNumberFormat="1" applyFont="1" applyFill="1" applyBorder="1" applyAlignment="1">
      <alignment horizontal="right"/>
    </xf>
    <xf numFmtId="0" fontId="18" fillId="2" borderId="12" xfId="0" applyFont="1" applyFill="1" applyBorder="1"/>
    <xf numFmtId="0" fontId="18" fillId="2" borderId="6" xfId="0" applyFont="1" applyFill="1" applyBorder="1"/>
    <xf numFmtId="0" fontId="18" fillId="2" borderId="7" xfId="0" applyFont="1" applyFill="1" applyBorder="1"/>
    <xf numFmtId="4" fontId="18" fillId="2" borderId="6" xfId="0" applyNumberFormat="1" applyFont="1" applyFill="1" applyBorder="1" applyAlignment="1">
      <alignment horizontal="right"/>
    </xf>
    <xf numFmtId="4" fontId="18" fillId="2" borderId="2" xfId="0" applyNumberFormat="1" applyFont="1" applyFill="1" applyBorder="1" applyAlignment="1">
      <alignment horizontal="right"/>
    </xf>
    <xf numFmtId="4" fontId="18" fillId="2" borderId="7" xfId="0" applyNumberFormat="1" applyFont="1" applyFill="1" applyBorder="1" applyAlignment="1">
      <alignment horizontal="right"/>
    </xf>
    <xf numFmtId="4" fontId="18" fillId="2" borderId="26" xfId="0" applyNumberFormat="1" applyFont="1" applyFill="1" applyBorder="1" applyAlignment="1">
      <alignment horizontal="right"/>
    </xf>
    <xf numFmtId="0" fontId="17" fillId="6" borderId="12" xfId="0" applyFont="1" applyFill="1" applyBorder="1"/>
    <xf numFmtId="0" fontId="17" fillId="6" borderId="12" xfId="0" applyFont="1" applyFill="1" applyBorder="1" applyAlignment="1">
      <alignment wrapText="1"/>
    </xf>
    <xf numFmtId="0" fontId="17" fillId="6" borderId="6" xfId="0" applyFont="1" applyFill="1" applyBorder="1"/>
    <xf numFmtId="0" fontId="17" fillId="6" borderId="7" xfId="0" applyFont="1" applyFill="1" applyBorder="1"/>
    <xf numFmtId="4" fontId="17" fillId="6" borderId="6" xfId="0" applyNumberFormat="1" applyFont="1" applyFill="1" applyBorder="1" applyAlignment="1">
      <alignment horizontal="right"/>
    </xf>
    <xf numFmtId="4" fontId="17" fillId="6" borderId="2" xfId="0" applyNumberFormat="1" applyFont="1" applyFill="1" applyBorder="1" applyAlignment="1">
      <alignment horizontal="right"/>
    </xf>
    <xf numFmtId="4" fontId="17" fillId="6" borderId="7" xfId="0" applyNumberFormat="1" applyFont="1" applyFill="1" applyBorder="1" applyAlignment="1">
      <alignment horizontal="right"/>
    </xf>
    <xf numFmtId="4" fontId="17" fillId="6" borderId="26" xfId="0" applyNumberFormat="1" applyFont="1" applyFill="1" applyBorder="1" applyAlignment="1">
      <alignment horizontal="right"/>
    </xf>
    <xf numFmtId="0" fontId="17" fillId="4" borderId="12" xfId="0" applyFont="1" applyFill="1" applyBorder="1"/>
    <xf numFmtId="0" fontId="17" fillId="4" borderId="12" xfId="0" applyFont="1" applyFill="1" applyBorder="1" applyAlignment="1">
      <alignment wrapText="1"/>
    </xf>
    <xf numFmtId="0" fontId="17" fillId="4" borderId="6" xfId="0" applyFont="1" applyFill="1" applyBorder="1"/>
    <xf numFmtId="0" fontId="17" fillId="4" borderId="7" xfId="0" applyFont="1" applyFill="1" applyBorder="1"/>
    <xf numFmtId="4" fontId="17" fillId="4" borderId="6" xfId="0" applyNumberFormat="1" applyFont="1" applyFill="1" applyBorder="1" applyAlignment="1">
      <alignment horizontal="right"/>
    </xf>
    <xf numFmtId="4" fontId="17" fillId="4" borderId="2" xfId="0" applyNumberFormat="1" applyFont="1" applyFill="1" applyBorder="1" applyAlignment="1">
      <alignment horizontal="right"/>
    </xf>
    <xf numFmtId="4" fontId="17" fillId="4" borderId="7" xfId="0" applyNumberFormat="1" applyFont="1" applyFill="1" applyBorder="1" applyAlignment="1">
      <alignment horizontal="right"/>
    </xf>
    <xf numFmtId="4" fontId="17" fillId="4" borderId="26" xfId="0" applyNumberFormat="1" applyFont="1" applyFill="1" applyBorder="1" applyAlignment="1">
      <alignment horizontal="right"/>
    </xf>
    <xf numFmtId="0" fontId="17" fillId="4" borderId="13" xfId="0" applyFont="1" applyFill="1" applyBorder="1"/>
    <xf numFmtId="0" fontId="17" fillId="4" borderId="13" xfId="0" applyFont="1" applyFill="1" applyBorder="1" applyAlignment="1">
      <alignment wrapText="1"/>
    </xf>
    <xf numFmtId="0" fontId="17" fillId="4" borderId="8" xfId="0" applyFont="1" applyFill="1" applyBorder="1"/>
    <xf numFmtId="0" fontId="17" fillId="4" borderId="10" xfId="0" applyFont="1" applyFill="1" applyBorder="1"/>
    <xf numFmtId="4" fontId="17" fillId="4" borderId="8" xfId="0" applyNumberFormat="1" applyFont="1" applyFill="1" applyBorder="1"/>
    <xf numFmtId="4" fontId="17" fillId="4" borderId="9" xfId="0" applyNumberFormat="1" applyFont="1" applyFill="1" applyBorder="1"/>
    <xf numFmtId="4" fontId="17" fillId="4" borderId="10" xfId="0" applyNumberFormat="1" applyFont="1" applyFill="1" applyBorder="1"/>
    <xf numFmtId="4" fontId="17" fillId="4" borderId="27" xfId="0" applyNumberFormat="1" applyFont="1" applyFill="1" applyBorder="1"/>
    <xf numFmtId="0" fontId="16" fillId="0" borderId="7" xfId="0" applyFont="1" applyBorder="1"/>
    <xf numFmtId="4" fontId="17" fillId="6" borderId="21" xfId="0" applyNumberFormat="1" applyFont="1" applyFill="1" applyBorder="1" applyAlignment="1">
      <alignment horizontal="right"/>
    </xf>
    <xf numFmtId="4" fontId="17" fillId="4" borderId="21" xfId="0" applyNumberFormat="1" applyFont="1" applyFill="1" applyBorder="1" applyAlignment="1">
      <alignment horizontal="right"/>
    </xf>
    <xf numFmtId="4" fontId="17" fillId="4" borderId="22" xfId="0" applyNumberFormat="1" applyFont="1" applyFill="1" applyBorder="1"/>
    <xf numFmtId="0" fontId="16" fillId="0" borderId="0" xfId="0" applyFont="1"/>
    <xf numFmtId="0" fontId="16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FFCC"/>
      <color rgb="FFFFFF99"/>
      <color rgb="FFCCFF99"/>
      <color rgb="FFCCFFCC"/>
      <color rgb="FF66FF33"/>
      <color rgb="FF00CC00"/>
      <color rgb="FF9900FF"/>
      <color rgb="FFFF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E10" sqref="E10"/>
    </sheetView>
  </sheetViews>
  <sheetFormatPr defaultRowHeight="15" x14ac:dyDescent="0.25"/>
  <cols>
    <col min="5" max="5" width="16.28515625" style="2" customWidth="1"/>
  </cols>
  <sheetData>
    <row r="1" spans="1:16" x14ac:dyDescent="0.25">
      <c r="A1" t="s">
        <v>100</v>
      </c>
    </row>
    <row r="2" spans="1:16" ht="15.75" thickBot="1" x14ac:dyDescent="0.3">
      <c r="A2" t="s">
        <v>82</v>
      </c>
    </row>
    <row r="3" spans="1:16" s="3" customFormat="1" ht="30" customHeight="1" x14ac:dyDescent="0.25">
      <c r="A3" s="327"/>
      <c r="B3" s="333" t="s">
        <v>95</v>
      </c>
      <c r="C3" s="329"/>
      <c r="D3" s="334"/>
      <c r="E3" s="331" t="s">
        <v>67</v>
      </c>
      <c r="F3" s="333" t="s">
        <v>68</v>
      </c>
      <c r="G3" s="329"/>
      <c r="H3" s="329"/>
      <c r="I3" s="334"/>
      <c r="J3" s="333" t="s">
        <v>96</v>
      </c>
      <c r="K3" s="329"/>
      <c r="L3" s="329"/>
      <c r="M3" s="334"/>
      <c r="O3" s="3" t="s">
        <v>116</v>
      </c>
      <c r="P3" s="3" t="s">
        <v>117</v>
      </c>
    </row>
    <row r="4" spans="1:16" s="3" customFormat="1" ht="15.75" thickBot="1" x14ac:dyDescent="0.3">
      <c r="A4" s="328"/>
      <c r="B4" s="11" t="s">
        <v>0</v>
      </c>
      <c r="C4" s="8" t="s">
        <v>71</v>
      </c>
      <c r="D4" s="9" t="s">
        <v>72</v>
      </c>
      <c r="E4" s="332"/>
      <c r="F4" s="11" t="s">
        <v>73</v>
      </c>
      <c r="G4" s="8" t="s">
        <v>74</v>
      </c>
      <c r="H4" s="8" t="s">
        <v>75</v>
      </c>
      <c r="I4" s="9" t="s">
        <v>76</v>
      </c>
      <c r="J4" s="11" t="s">
        <v>77</v>
      </c>
      <c r="K4" s="8" t="s">
        <v>78</v>
      </c>
      <c r="L4" s="8" t="s">
        <v>97</v>
      </c>
      <c r="M4" s="9" t="s">
        <v>79</v>
      </c>
      <c r="N4" s="3" t="s">
        <v>113</v>
      </c>
      <c r="O4" s="3">
        <v>534.6</v>
      </c>
      <c r="P4" s="3">
        <v>619.20000000000005</v>
      </c>
    </row>
    <row r="5" spans="1:16" x14ac:dyDescent="0.25">
      <c r="A5" s="7" t="s">
        <v>83</v>
      </c>
      <c r="B5" s="84">
        <f>'день 1'!E42</f>
        <v>68.86</v>
      </c>
      <c r="C5" s="84">
        <f>'день 1'!F42</f>
        <v>70.44</v>
      </c>
      <c r="D5" s="84">
        <f>'день 1'!G42</f>
        <v>218.72333333333333</v>
      </c>
      <c r="E5" s="84">
        <f>'день 1'!H42</f>
        <v>1784.4333333333334</v>
      </c>
      <c r="F5" s="84" t="e">
        <f>'день 1'!#REF!</f>
        <v>#REF!</v>
      </c>
      <c r="G5" s="84" t="e">
        <f>'день 1'!#REF!</f>
        <v>#REF!</v>
      </c>
      <c r="H5" s="84" t="e">
        <f>'день 1'!#REF!</f>
        <v>#REF!</v>
      </c>
      <c r="I5" s="84" t="e">
        <f>'день 1'!#REF!</f>
        <v>#REF!</v>
      </c>
      <c r="J5" s="84" t="e">
        <f>'день 1'!#REF!</f>
        <v>#REF!</v>
      </c>
      <c r="K5" s="84" t="e">
        <f>'день 1'!#REF!</f>
        <v>#REF!</v>
      </c>
      <c r="L5" s="84" t="e">
        <f>'день 1'!#REF!</f>
        <v>#REF!</v>
      </c>
      <c r="M5" s="84" t="e">
        <f>'день 1'!#REF!</f>
        <v>#REF!</v>
      </c>
      <c r="N5" t="s">
        <v>114</v>
      </c>
      <c r="O5">
        <v>748.5</v>
      </c>
      <c r="P5">
        <v>866.9</v>
      </c>
    </row>
    <row r="6" spans="1:16" x14ac:dyDescent="0.25">
      <c r="A6" s="6" t="s">
        <v>84</v>
      </c>
      <c r="B6" s="84">
        <f>'день 2'!E44</f>
        <v>224.06666666666669</v>
      </c>
      <c r="C6" s="84">
        <f>'день 2'!F44</f>
        <v>67.126666666666665</v>
      </c>
      <c r="D6" s="84">
        <f>'день 2'!G44</f>
        <v>236.90055555555557</v>
      </c>
      <c r="E6" s="84">
        <f>'день 2'!H44</f>
        <v>1845.4166666666665</v>
      </c>
      <c r="F6" s="84" t="e">
        <f>'день 2'!#REF!</f>
        <v>#REF!</v>
      </c>
      <c r="G6" s="84" t="e">
        <f>'день 2'!#REF!</f>
        <v>#REF!</v>
      </c>
      <c r="H6" s="84" t="e">
        <f>'день 2'!#REF!</f>
        <v>#REF!</v>
      </c>
      <c r="I6" s="84" t="e">
        <f>'день 2'!#REF!</f>
        <v>#REF!</v>
      </c>
      <c r="J6" s="84" t="e">
        <f>'день 2'!#REF!</f>
        <v>#REF!</v>
      </c>
      <c r="K6" s="84" t="e">
        <f>'день 2'!#REF!</f>
        <v>#REF!</v>
      </c>
      <c r="L6" s="84" t="e">
        <f>'день 2'!#REF!</f>
        <v>#REF!</v>
      </c>
      <c r="M6" s="84" t="e">
        <f>'день 2'!#REF!</f>
        <v>#REF!</v>
      </c>
      <c r="N6" t="s">
        <v>115</v>
      </c>
      <c r="O6">
        <v>320.8</v>
      </c>
      <c r="P6">
        <v>371.5</v>
      </c>
    </row>
    <row r="7" spans="1:16" x14ac:dyDescent="0.25">
      <c r="A7" s="6" t="s">
        <v>85</v>
      </c>
      <c r="B7" s="84">
        <f>'день 3'!E42</f>
        <v>60.506666666666668</v>
      </c>
      <c r="C7" s="84">
        <f>'день 3'!F42</f>
        <v>71.266666666666666</v>
      </c>
      <c r="D7" s="84">
        <f>'день 3'!G42</f>
        <v>221.13555555555558</v>
      </c>
      <c r="E7" s="84">
        <f>'день 3'!H42</f>
        <v>1743.0466666666666</v>
      </c>
      <c r="F7" s="84" t="e">
        <f>'день 3'!#REF!</f>
        <v>#REF!</v>
      </c>
      <c r="G7" s="84" t="e">
        <f>'день 3'!#REF!</f>
        <v>#REF!</v>
      </c>
      <c r="H7" s="84" t="e">
        <f>'день 3'!#REF!</f>
        <v>#REF!</v>
      </c>
      <c r="I7" s="84" t="e">
        <f>'день 3'!#REF!</f>
        <v>#REF!</v>
      </c>
      <c r="J7" s="84" t="e">
        <f>'день 3'!#REF!</f>
        <v>#REF!</v>
      </c>
      <c r="K7" s="84" t="e">
        <f>'день 3'!#REF!</f>
        <v>#REF!</v>
      </c>
      <c r="L7" s="84" t="e">
        <f>'день 3'!#REF!</f>
        <v>#REF!</v>
      </c>
      <c r="M7" s="84" t="e">
        <f>'день 3'!#REF!</f>
        <v>#REF!</v>
      </c>
      <c r="N7" t="s">
        <v>93</v>
      </c>
      <c r="O7">
        <v>1603.9</v>
      </c>
      <c r="P7">
        <v>1857.6</v>
      </c>
    </row>
    <row r="8" spans="1:16" x14ac:dyDescent="0.25">
      <c r="A8" s="6" t="s">
        <v>86</v>
      </c>
      <c r="B8" s="84">
        <f>'день 4'!E42</f>
        <v>64.623333333333335</v>
      </c>
      <c r="C8" s="84">
        <f>'день 4'!F42</f>
        <v>141.39666666666668</v>
      </c>
      <c r="D8" s="84">
        <f>'день 4'!G42</f>
        <v>218.44</v>
      </c>
      <c r="E8" s="84">
        <f>'день 4'!H42</f>
        <v>1846.55</v>
      </c>
      <c r="F8" s="84" t="e">
        <f>'день 4'!#REF!</f>
        <v>#REF!</v>
      </c>
      <c r="G8" s="84" t="e">
        <f>'день 4'!#REF!</f>
        <v>#REF!</v>
      </c>
      <c r="H8" s="84" t="e">
        <f>'день 4'!#REF!</f>
        <v>#REF!</v>
      </c>
      <c r="I8" s="84" t="e">
        <f>'день 4'!#REF!</f>
        <v>#REF!</v>
      </c>
      <c r="J8" s="84" t="e">
        <f>'день 4'!#REF!</f>
        <v>#REF!</v>
      </c>
      <c r="K8" s="84" t="e">
        <f>'день 4'!#REF!</f>
        <v>#REF!</v>
      </c>
      <c r="L8" s="84" t="e">
        <f>'день 4'!#REF!</f>
        <v>#REF!</v>
      </c>
      <c r="M8" s="84" t="e">
        <f>'день 4'!#REF!</f>
        <v>#REF!</v>
      </c>
    </row>
    <row r="9" spans="1:16" x14ac:dyDescent="0.25">
      <c r="A9" s="6" t="s">
        <v>87</v>
      </c>
      <c r="B9" s="84">
        <f>'день 5 '!E44</f>
        <v>64.050000000000011</v>
      </c>
      <c r="C9" s="84">
        <f>'день 5 '!F44</f>
        <v>56.11</v>
      </c>
      <c r="D9" s="84">
        <f>'день 5 '!G44</f>
        <v>245.95999999999998</v>
      </c>
      <c r="E9" s="84">
        <f>'день 5 '!H44</f>
        <v>1750.95</v>
      </c>
      <c r="F9" s="84" t="e">
        <f>'день 5 '!#REF!</f>
        <v>#REF!</v>
      </c>
      <c r="G9" s="84" t="e">
        <f>'день 5 '!#REF!</f>
        <v>#REF!</v>
      </c>
      <c r="H9" s="84" t="e">
        <f>'день 5 '!#REF!</f>
        <v>#REF!</v>
      </c>
      <c r="I9" s="84" t="e">
        <f>'день 5 '!#REF!</f>
        <v>#REF!</v>
      </c>
      <c r="J9" s="84" t="e">
        <f>'день 5 '!#REF!</f>
        <v>#REF!</v>
      </c>
      <c r="K9" s="84" t="e">
        <f>'день 5 '!#REF!</f>
        <v>#REF!</v>
      </c>
      <c r="L9" s="84" t="e">
        <f>'день 5 '!#REF!</f>
        <v>#REF!</v>
      </c>
      <c r="M9" s="84" t="e">
        <f>'день 5 '!#REF!</f>
        <v>#REF!</v>
      </c>
    </row>
    <row r="10" spans="1:16" x14ac:dyDescent="0.25">
      <c r="A10" s="6" t="s">
        <v>88</v>
      </c>
      <c r="B10" s="84">
        <f>'день 6'!E42</f>
        <v>48.416666666666671</v>
      </c>
      <c r="C10" s="84">
        <f>'день 6'!F42</f>
        <v>51.736666666666665</v>
      </c>
      <c r="D10" s="84">
        <f>'день 6'!G42</f>
        <v>206.79555555555555</v>
      </c>
      <c r="E10" s="84">
        <f>'день 6'!H42</f>
        <v>1594.0966666666666</v>
      </c>
      <c r="F10" s="84" t="e">
        <f>'день 6'!#REF!</f>
        <v>#REF!</v>
      </c>
      <c r="G10" s="84" t="e">
        <f>'день 6'!#REF!</f>
        <v>#REF!</v>
      </c>
      <c r="H10" s="84" t="e">
        <f>'день 6'!#REF!</f>
        <v>#REF!</v>
      </c>
      <c r="I10" s="84" t="e">
        <f>'день 6'!#REF!</f>
        <v>#REF!</v>
      </c>
      <c r="J10" s="84" t="e">
        <f>'день 6'!#REF!</f>
        <v>#REF!</v>
      </c>
      <c r="K10" s="84" t="e">
        <f>'день 6'!#REF!</f>
        <v>#REF!</v>
      </c>
      <c r="L10" s="84" t="e">
        <f>'день 6'!#REF!</f>
        <v>#REF!</v>
      </c>
      <c r="M10" s="84" t="e">
        <f>'день 6'!#REF!</f>
        <v>#REF!</v>
      </c>
    </row>
    <row r="11" spans="1:16" x14ac:dyDescent="0.25">
      <c r="A11" s="6" t="s">
        <v>89</v>
      </c>
      <c r="B11" s="84">
        <f>'день 7'!E42</f>
        <v>69.784999999999997</v>
      </c>
      <c r="C11" s="84">
        <f>'день 7'!F42</f>
        <v>73.36</v>
      </c>
      <c r="D11" s="84">
        <f>'день 7'!G42</f>
        <v>214.76</v>
      </c>
      <c r="E11" s="84">
        <f>'день 7'!H42</f>
        <v>1797.35</v>
      </c>
      <c r="F11" s="84" t="e">
        <f>'день 7'!#REF!</f>
        <v>#REF!</v>
      </c>
      <c r="G11" s="84" t="e">
        <f>'день 7'!#REF!</f>
        <v>#REF!</v>
      </c>
      <c r="H11" s="84" t="e">
        <f>'день 7'!#REF!</f>
        <v>#REF!</v>
      </c>
      <c r="I11" s="84" t="e">
        <f>'день 7'!#REF!</f>
        <v>#REF!</v>
      </c>
      <c r="J11" s="84" t="e">
        <f>'день 7'!#REF!</f>
        <v>#REF!</v>
      </c>
      <c r="K11" s="84" t="e">
        <f>'день 7'!#REF!</f>
        <v>#REF!</v>
      </c>
      <c r="L11" s="84" t="e">
        <f>'день 7'!#REF!</f>
        <v>#REF!</v>
      </c>
      <c r="M11" s="84" t="e">
        <f>'день 7'!#REF!</f>
        <v>#REF!</v>
      </c>
    </row>
    <row r="12" spans="1:16" x14ac:dyDescent="0.25">
      <c r="A12" s="6" t="s">
        <v>90</v>
      </c>
      <c r="B12" s="85">
        <f>'день 8'!E42</f>
        <v>81.66</v>
      </c>
      <c r="C12" s="85">
        <f>'день 8'!F42</f>
        <v>89.203333333333347</v>
      </c>
      <c r="D12" s="85">
        <f>'день 8'!G42</f>
        <v>200.34555555555556</v>
      </c>
      <c r="E12" s="85">
        <f>'день 8'!H42</f>
        <v>1927.3166666666666</v>
      </c>
      <c r="F12" s="85" t="e">
        <f>'день 8'!#REF!</f>
        <v>#REF!</v>
      </c>
      <c r="G12" s="85" t="e">
        <f>'день 8'!#REF!</f>
        <v>#REF!</v>
      </c>
      <c r="H12" s="85" t="e">
        <f>'день 8'!#REF!</f>
        <v>#REF!</v>
      </c>
      <c r="I12" s="85" t="e">
        <f>'день 8'!#REF!</f>
        <v>#REF!</v>
      </c>
      <c r="J12" s="85" t="e">
        <f>'день 8'!#REF!</f>
        <v>#REF!</v>
      </c>
      <c r="K12" s="85" t="e">
        <f>'день 8'!#REF!</f>
        <v>#REF!</v>
      </c>
      <c r="L12" s="85" t="e">
        <f>'день 8'!#REF!</f>
        <v>#REF!</v>
      </c>
      <c r="M12" s="85" t="e">
        <f>'день 8'!#REF!</f>
        <v>#REF!</v>
      </c>
    </row>
    <row r="13" spans="1:16" x14ac:dyDescent="0.25">
      <c r="A13" s="6" t="s">
        <v>91</v>
      </c>
      <c r="B13" s="85">
        <f>'день 9'!E42</f>
        <v>54.763333333333335</v>
      </c>
      <c r="C13" s="85">
        <f>'день 9'!F42</f>
        <v>45.061666666666667</v>
      </c>
      <c r="D13" s="85">
        <f>'день 9'!G42</f>
        <v>249.61</v>
      </c>
      <c r="E13" s="85">
        <f>'день 9'!H42</f>
        <v>1708.81</v>
      </c>
      <c r="F13" s="85" t="e">
        <f>'день 9'!#REF!</f>
        <v>#REF!</v>
      </c>
      <c r="G13" s="85" t="e">
        <f>'день 9'!#REF!</f>
        <v>#REF!</v>
      </c>
      <c r="H13" s="85" t="e">
        <f>'день 9'!#REF!</f>
        <v>#REF!</v>
      </c>
      <c r="I13" s="85" t="e">
        <f>'день 9'!#REF!</f>
        <v>#REF!</v>
      </c>
      <c r="J13" s="85" t="e">
        <f>'день 9'!#REF!</f>
        <v>#REF!</v>
      </c>
      <c r="K13" s="85" t="e">
        <f>'день 9'!#REF!</f>
        <v>#REF!</v>
      </c>
      <c r="L13" s="85" t="e">
        <f>'день 9'!#REF!</f>
        <v>#REF!</v>
      </c>
      <c r="M13" s="85" t="e">
        <f>'день 9'!#REF!</f>
        <v>#REF!</v>
      </c>
    </row>
    <row r="14" spans="1:16" x14ac:dyDescent="0.25">
      <c r="A14" s="6" t="s">
        <v>92</v>
      </c>
      <c r="B14" s="85">
        <f>'день 10'!E44</f>
        <v>57.260000000000005</v>
      </c>
      <c r="C14" s="85">
        <f>'день 10'!F44</f>
        <v>64.013333333333335</v>
      </c>
      <c r="D14" s="85">
        <f>'день 10'!G44</f>
        <v>251.29555555555555</v>
      </c>
      <c r="E14" s="85">
        <f>'день 10'!H44</f>
        <v>2040.9166666666665</v>
      </c>
      <c r="F14" s="85" t="e">
        <f>'день 10'!#REF!</f>
        <v>#REF!</v>
      </c>
      <c r="G14" s="85" t="e">
        <f>'день 10'!#REF!</f>
        <v>#REF!</v>
      </c>
      <c r="H14" s="85" t="e">
        <f>'день 10'!#REF!</f>
        <v>#REF!</v>
      </c>
      <c r="I14" s="85" t="e">
        <f>'день 10'!#REF!</f>
        <v>#REF!</v>
      </c>
      <c r="J14" s="85" t="e">
        <f>'день 10'!#REF!</f>
        <v>#REF!</v>
      </c>
      <c r="K14" s="85" t="e">
        <f>'день 10'!#REF!</f>
        <v>#REF!</v>
      </c>
      <c r="L14" s="85" t="e">
        <f>'день 10'!#REF!</f>
        <v>#REF!</v>
      </c>
      <c r="M14" s="85" t="e">
        <f>'день 10'!#REF!</f>
        <v>#REF!</v>
      </c>
    </row>
    <row r="15" spans="1:16" s="33" customFormat="1" x14ac:dyDescent="0.25">
      <c r="A15" s="32" t="s">
        <v>93</v>
      </c>
      <c r="B15" s="86">
        <f>SUM(B5:B14)</f>
        <v>793.99166666666656</v>
      </c>
      <c r="C15" s="87">
        <f t="shared" ref="C15:M15" si="0">SUM(C5:C14)</f>
        <v>729.71500000000015</v>
      </c>
      <c r="D15" s="88">
        <f t="shared" si="0"/>
        <v>2263.9661111111109</v>
      </c>
      <c r="E15" s="89">
        <f t="shared" si="0"/>
        <v>18038.886666666665</v>
      </c>
      <c r="F15" s="86" t="e">
        <f t="shared" si="0"/>
        <v>#REF!</v>
      </c>
      <c r="G15" s="87" t="e">
        <f t="shared" si="0"/>
        <v>#REF!</v>
      </c>
      <c r="H15" s="87" t="e">
        <f t="shared" si="0"/>
        <v>#REF!</v>
      </c>
      <c r="I15" s="88" t="e">
        <f t="shared" si="0"/>
        <v>#REF!</v>
      </c>
      <c r="J15" s="86" t="e">
        <f t="shared" si="0"/>
        <v>#REF!</v>
      </c>
      <c r="K15" s="87" t="e">
        <f t="shared" si="0"/>
        <v>#REF!</v>
      </c>
      <c r="L15" s="87" t="e">
        <f t="shared" si="0"/>
        <v>#REF!</v>
      </c>
      <c r="M15" s="88" t="e">
        <f t="shared" si="0"/>
        <v>#REF!</v>
      </c>
    </row>
    <row r="16" spans="1:16" s="33" customFormat="1" ht="15.75" thickBot="1" x14ac:dyDescent="0.3">
      <c r="A16" s="34" t="s">
        <v>94</v>
      </c>
      <c r="B16" s="90">
        <f>AVERAGE(B5,B6,B7,B8,B9,B10,B11,B12,B13,B14)</f>
        <v>79.399166666666659</v>
      </c>
      <c r="C16" s="91">
        <f t="shared" ref="C16:M16" si="1">AVERAGE(C5,C6,C7,C8,C9,C10,C11,C12,C13,C14)</f>
        <v>72.97150000000002</v>
      </c>
      <c r="D16" s="92">
        <f t="shared" si="1"/>
        <v>226.3966111111111</v>
      </c>
      <c r="E16" s="93">
        <f t="shared" si="1"/>
        <v>1803.8886666666665</v>
      </c>
      <c r="F16" s="90" t="e">
        <f t="shared" si="1"/>
        <v>#REF!</v>
      </c>
      <c r="G16" s="91" t="e">
        <f t="shared" si="1"/>
        <v>#REF!</v>
      </c>
      <c r="H16" s="91" t="e">
        <f t="shared" si="1"/>
        <v>#REF!</v>
      </c>
      <c r="I16" s="92" t="e">
        <f t="shared" si="1"/>
        <v>#REF!</v>
      </c>
      <c r="J16" s="90" t="e">
        <f t="shared" si="1"/>
        <v>#REF!</v>
      </c>
      <c r="K16" s="91" t="e">
        <f t="shared" si="1"/>
        <v>#REF!</v>
      </c>
      <c r="L16" s="91" t="e">
        <f t="shared" si="1"/>
        <v>#REF!</v>
      </c>
      <c r="M16" s="92" t="e">
        <f t="shared" si="1"/>
        <v>#REF!</v>
      </c>
    </row>
    <row r="20" spans="1:16" x14ac:dyDescent="0.25">
      <c r="A20" t="s">
        <v>100</v>
      </c>
    </row>
    <row r="21" spans="1:16" ht="15.75" thickBot="1" x14ac:dyDescent="0.3">
      <c r="A21" t="s">
        <v>101</v>
      </c>
    </row>
    <row r="22" spans="1:16" x14ac:dyDescent="0.25">
      <c r="A22" s="327"/>
      <c r="B22" s="329" t="s">
        <v>95</v>
      </c>
      <c r="C22" s="329"/>
      <c r="D22" s="330"/>
      <c r="E22" s="331" t="s">
        <v>67</v>
      </c>
      <c r="F22" s="333" t="s">
        <v>68</v>
      </c>
      <c r="G22" s="329"/>
      <c r="H22" s="329"/>
      <c r="I22" s="334"/>
      <c r="J22" s="333" t="s">
        <v>96</v>
      </c>
      <c r="K22" s="329"/>
      <c r="L22" s="329"/>
      <c r="M22" s="334"/>
      <c r="O22" s="3" t="s">
        <v>116</v>
      </c>
      <c r="P22" s="3" t="s">
        <v>117</v>
      </c>
    </row>
    <row r="23" spans="1:16" ht="15.75" customHeight="1" thickBot="1" x14ac:dyDescent="0.3">
      <c r="A23" s="328"/>
      <c r="B23" s="8" t="s">
        <v>0</v>
      </c>
      <c r="C23" s="8" t="s">
        <v>71</v>
      </c>
      <c r="D23" s="10" t="s">
        <v>72</v>
      </c>
      <c r="E23" s="332"/>
      <c r="F23" s="11" t="s">
        <v>73</v>
      </c>
      <c r="G23" s="8" t="s">
        <v>74</v>
      </c>
      <c r="H23" s="8" t="s">
        <v>75</v>
      </c>
      <c r="I23" s="9" t="s">
        <v>76</v>
      </c>
      <c r="J23" s="11" t="s">
        <v>77</v>
      </c>
      <c r="K23" s="8" t="s">
        <v>78</v>
      </c>
      <c r="L23" s="8" t="s">
        <v>97</v>
      </c>
      <c r="M23" s="9" t="s">
        <v>79</v>
      </c>
      <c r="N23" s="3" t="s">
        <v>113</v>
      </c>
      <c r="O23" s="3">
        <v>624.1</v>
      </c>
      <c r="P23" s="3">
        <v>714</v>
      </c>
    </row>
    <row r="24" spans="1:16" ht="16.5" customHeight="1" x14ac:dyDescent="0.25">
      <c r="A24" s="7" t="s">
        <v>83</v>
      </c>
      <c r="B24" s="31">
        <f>'день 1'!E43</f>
        <v>77.25</v>
      </c>
      <c r="C24" s="31">
        <f>'день 1'!F43</f>
        <v>82.13666666666667</v>
      </c>
      <c r="D24" s="31">
        <f>'день 1'!G43</f>
        <v>243.8</v>
      </c>
      <c r="E24" s="31">
        <f>'день 1'!H43</f>
        <v>2028.8333333333335</v>
      </c>
      <c r="F24" s="31" t="e">
        <f>'день 1'!#REF!</f>
        <v>#REF!</v>
      </c>
      <c r="G24" s="31" t="e">
        <f>'день 1'!#REF!</f>
        <v>#REF!</v>
      </c>
      <c r="H24" s="31" t="e">
        <f>'день 1'!#REF!</f>
        <v>#REF!</v>
      </c>
      <c r="I24" s="31" t="e">
        <f>'день 1'!#REF!</f>
        <v>#REF!</v>
      </c>
      <c r="J24" s="31" t="e">
        <f>'день 1'!#REF!</f>
        <v>#REF!</v>
      </c>
      <c r="K24" s="31" t="e">
        <f>'день 1'!#REF!</f>
        <v>#REF!</v>
      </c>
      <c r="L24" s="31" t="e">
        <f>'день 1'!#REF!</f>
        <v>#REF!</v>
      </c>
      <c r="M24" s="31" t="e">
        <f>'день 1'!#REF!</f>
        <v>#REF!</v>
      </c>
      <c r="N24" t="s">
        <v>114</v>
      </c>
      <c r="O24">
        <v>873.8</v>
      </c>
      <c r="P24">
        <v>999.6</v>
      </c>
    </row>
    <row r="25" spans="1:16" x14ac:dyDescent="0.25">
      <c r="A25" s="6" t="s">
        <v>84</v>
      </c>
      <c r="B25" s="45">
        <f>'день 2'!E45</f>
        <v>228.02666666666667</v>
      </c>
      <c r="C25" s="45">
        <f>'день 2'!F45</f>
        <v>75.61666666666666</v>
      </c>
      <c r="D25" s="45">
        <f>'день 2'!G45</f>
        <v>254.49155555555555</v>
      </c>
      <c r="E25" s="45">
        <f>'день 2'!H45</f>
        <v>2007.7766666666666</v>
      </c>
      <c r="F25" s="45" t="e">
        <f>'день 2'!#REF!</f>
        <v>#REF!</v>
      </c>
      <c r="G25" s="45" t="e">
        <f>'день 2'!#REF!</f>
        <v>#REF!</v>
      </c>
      <c r="H25" s="45" t="e">
        <f>'день 2'!#REF!</f>
        <v>#REF!</v>
      </c>
      <c r="I25" s="45" t="e">
        <f>'день 2'!#REF!</f>
        <v>#REF!</v>
      </c>
      <c r="J25" s="45" t="e">
        <f>'день 2'!#REF!</f>
        <v>#REF!</v>
      </c>
      <c r="K25" s="45" t="e">
        <f>'день 2'!#REF!</f>
        <v>#REF!</v>
      </c>
      <c r="L25" s="45" t="e">
        <f>'день 2'!#REF!</f>
        <v>#REF!</v>
      </c>
      <c r="M25" s="45" t="e">
        <f>'день 2'!#REF!</f>
        <v>#REF!</v>
      </c>
      <c r="N25" t="s">
        <v>115</v>
      </c>
      <c r="O25">
        <v>374.5</v>
      </c>
      <c r="P25">
        <v>428.4</v>
      </c>
    </row>
    <row r="26" spans="1:16" x14ac:dyDescent="0.25">
      <c r="A26" s="6" t="s">
        <v>85</v>
      </c>
      <c r="B26" s="45">
        <f>'день 3'!E43</f>
        <v>63.466111111111104</v>
      </c>
      <c r="C26" s="45">
        <f>'день 3'!F43</f>
        <v>77.850000000000009</v>
      </c>
      <c r="D26" s="45">
        <f>'день 3'!G43</f>
        <v>232.24444444444447</v>
      </c>
      <c r="E26" s="45">
        <f>'день 3'!H43</f>
        <v>1858.6166666666668</v>
      </c>
      <c r="F26" s="45" t="e">
        <f>'день 3'!#REF!</f>
        <v>#REF!</v>
      </c>
      <c r="G26" s="45" t="e">
        <f>'день 3'!#REF!</f>
        <v>#REF!</v>
      </c>
      <c r="H26" s="45" t="e">
        <f>'день 3'!#REF!</f>
        <v>#REF!</v>
      </c>
      <c r="I26" s="45" t="e">
        <f>'день 3'!#REF!</f>
        <v>#REF!</v>
      </c>
      <c r="J26" s="45" t="e">
        <f>'день 3'!#REF!</f>
        <v>#REF!</v>
      </c>
      <c r="K26" s="45" t="e">
        <f>'день 3'!#REF!</f>
        <v>#REF!</v>
      </c>
      <c r="L26" s="45" t="e">
        <f>'день 3'!#REF!</f>
        <v>#REF!</v>
      </c>
      <c r="M26" s="45" t="e">
        <f>'день 3'!#REF!</f>
        <v>#REF!</v>
      </c>
      <c r="N26" t="s">
        <v>93</v>
      </c>
      <c r="O26">
        <v>1872.4</v>
      </c>
      <c r="P26">
        <v>2142</v>
      </c>
    </row>
    <row r="27" spans="1:16" x14ac:dyDescent="0.25">
      <c r="A27" s="6" t="s">
        <v>86</v>
      </c>
      <c r="B27" s="45">
        <f>'день 4'!E43</f>
        <v>73.812222222222218</v>
      </c>
      <c r="C27" s="45">
        <f>'день 4'!F43</f>
        <v>221.30777777777774</v>
      </c>
      <c r="D27" s="45">
        <f>'день 4'!G43</f>
        <v>233.75333333333333</v>
      </c>
      <c r="E27" s="45">
        <f>'день 4'!H43</f>
        <v>2093.7166666666667</v>
      </c>
      <c r="F27" s="45" t="e">
        <f>'день 4'!#REF!</f>
        <v>#REF!</v>
      </c>
      <c r="G27" s="45" t="e">
        <f>'день 4'!#REF!</f>
        <v>#REF!</v>
      </c>
      <c r="H27" s="45" t="e">
        <f>'день 4'!#REF!</f>
        <v>#REF!</v>
      </c>
      <c r="I27" s="45" t="e">
        <f>'день 4'!#REF!</f>
        <v>#REF!</v>
      </c>
      <c r="J27" s="45" t="e">
        <f>'день 4'!#REF!</f>
        <v>#REF!</v>
      </c>
      <c r="K27" s="45" t="e">
        <f>'день 4'!#REF!</f>
        <v>#REF!</v>
      </c>
      <c r="L27" s="45" t="e">
        <f>'день 4'!#REF!</f>
        <v>#REF!</v>
      </c>
      <c r="M27" s="45" t="e">
        <f>'день 4'!#REF!</f>
        <v>#REF!</v>
      </c>
    </row>
    <row r="28" spans="1:16" x14ac:dyDescent="0.25">
      <c r="A28" s="6" t="s">
        <v>87</v>
      </c>
      <c r="B28" s="45">
        <f>'день 5 '!E45</f>
        <v>69.72</v>
      </c>
      <c r="C28" s="45">
        <f>'день 5 '!F45</f>
        <v>67.536666666666662</v>
      </c>
      <c r="D28" s="45">
        <f>'день 5 '!G45</f>
        <v>275.53599999999994</v>
      </c>
      <c r="E28" s="45">
        <f>'день 5 '!H45</f>
        <v>1994.71</v>
      </c>
      <c r="F28" s="45" t="e">
        <f>'день 5 '!#REF!</f>
        <v>#REF!</v>
      </c>
      <c r="G28" s="45" t="e">
        <f>'день 5 '!#REF!</f>
        <v>#REF!</v>
      </c>
      <c r="H28" s="45" t="e">
        <f>'день 5 '!#REF!</f>
        <v>#REF!</v>
      </c>
      <c r="I28" s="45" t="e">
        <f>'день 5 '!#REF!</f>
        <v>#REF!</v>
      </c>
      <c r="J28" s="45" t="e">
        <f>'день 5 '!#REF!</f>
        <v>#REF!</v>
      </c>
      <c r="K28" s="45" t="e">
        <f>'день 5 '!#REF!</f>
        <v>#REF!</v>
      </c>
      <c r="L28" s="45" t="e">
        <f>'день 5 '!#REF!</f>
        <v>#REF!</v>
      </c>
      <c r="M28" s="45" t="e">
        <f>'день 5 '!#REF!</f>
        <v>#REF!</v>
      </c>
    </row>
    <row r="29" spans="1:16" x14ac:dyDescent="0.25">
      <c r="A29" s="6" t="s">
        <v>88</v>
      </c>
      <c r="B29" s="45">
        <f>'день 6'!E43</f>
        <v>56.656666666666659</v>
      </c>
      <c r="C29" s="45">
        <f>'день 6'!F43</f>
        <v>62.396666666666675</v>
      </c>
      <c r="D29" s="45">
        <f>'день 6'!G43</f>
        <v>225.73055555555555</v>
      </c>
      <c r="E29" s="45">
        <f>'день 6'!H43</f>
        <v>1902.4466666666667</v>
      </c>
      <c r="F29" s="45" t="e">
        <f>'день 6'!#REF!</f>
        <v>#REF!</v>
      </c>
      <c r="G29" s="45" t="e">
        <f>'день 6'!#REF!</f>
        <v>#REF!</v>
      </c>
      <c r="H29" s="45" t="e">
        <f>'день 6'!#REF!</f>
        <v>#REF!</v>
      </c>
      <c r="I29" s="45" t="e">
        <f>'день 6'!#REF!</f>
        <v>#REF!</v>
      </c>
      <c r="J29" s="45" t="e">
        <f>'день 6'!#REF!</f>
        <v>#REF!</v>
      </c>
      <c r="K29" s="45" t="e">
        <f>'день 6'!#REF!</f>
        <v>#REF!</v>
      </c>
      <c r="L29" s="45" t="e">
        <f>'день 6'!#REF!</f>
        <v>#REF!</v>
      </c>
      <c r="M29" s="45" t="e">
        <f>'день 6'!#REF!</f>
        <v>#REF!</v>
      </c>
    </row>
    <row r="30" spans="1:16" x14ac:dyDescent="0.25">
      <c r="A30" s="6" t="s">
        <v>89</v>
      </c>
      <c r="B30" s="45">
        <f>'день 7'!E43</f>
        <v>80.42</v>
      </c>
      <c r="C30" s="45">
        <f>'день 7'!F43</f>
        <v>83.091666666666669</v>
      </c>
      <c r="D30" s="45">
        <f>'день 7'!G43</f>
        <v>228.48666666666668</v>
      </c>
      <c r="E30" s="45">
        <f>'день 7'!H43</f>
        <v>1982.4499999999998</v>
      </c>
      <c r="F30" s="45" t="e">
        <f>'день 7'!#REF!</f>
        <v>#REF!</v>
      </c>
      <c r="G30" s="45" t="e">
        <f>'день 7'!#REF!</f>
        <v>#REF!</v>
      </c>
      <c r="H30" s="45" t="e">
        <f>'день 7'!#REF!</f>
        <v>#REF!</v>
      </c>
      <c r="I30" s="45" t="e">
        <f>'день 7'!#REF!</f>
        <v>#REF!</v>
      </c>
      <c r="J30" s="45" t="e">
        <f>'день 7'!#REF!</f>
        <v>#REF!</v>
      </c>
      <c r="K30" s="45" t="e">
        <f>'день 7'!#REF!</f>
        <v>#REF!</v>
      </c>
      <c r="L30" s="45" t="e">
        <f>'день 7'!#REF!</f>
        <v>#REF!</v>
      </c>
      <c r="M30" s="45" t="e">
        <f>'день 7'!#REF!</f>
        <v>#REF!</v>
      </c>
    </row>
    <row r="31" spans="1:16" x14ac:dyDescent="0.25">
      <c r="A31" s="6" t="s">
        <v>90</v>
      </c>
      <c r="B31" s="45">
        <f>'день 8'!E43</f>
        <v>94.580000000000013</v>
      </c>
      <c r="C31" s="45">
        <f>'день 8'!F43</f>
        <v>106.10933333333332</v>
      </c>
      <c r="D31" s="45">
        <f>'день 8'!G43</f>
        <v>213.60222222222222</v>
      </c>
      <c r="E31" s="45">
        <f>'день 8'!H43</f>
        <v>2186.1833333333334</v>
      </c>
      <c r="F31" s="45" t="e">
        <f>'день 8'!#REF!</f>
        <v>#REF!</v>
      </c>
      <c r="G31" s="45" t="e">
        <f>'день 8'!#REF!</f>
        <v>#REF!</v>
      </c>
      <c r="H31" s="45" t="e">
        <f>'день 8'!#REF!</f>
        <v>#REF!</v>
      </c>
      <c r="I31" s="45" t="e">
        <f>'день 8'!#REF!</f>
        <v>#REF!</v>
      </c>
      <c r="J31" s="45" t="e">
        <f>'день 8'!#REF!</f>
        <v>#REF!</v>
      </c>
      <c r="K31" s="45" t="e">
        <f>'день 8'!#REF!</f>
        <v>#REF!</v>
      </c>
      <c r="L31" s="45" t="e">
        <f>'день 8'!#REF!</f>
        <v>#REF!</v>
      </c>
      <c r="M31" s="45" t="e">
        <f>'день 8'!#REF!</f>
        <v>#REF!</v>
      </c>
    </row>
    <row r="32" spans="1:16" x14ac:dyDescent="0.25">
      <c r="A32" s="6" t="s">
        <v>91</v>
      </c>
      <c r="B32" s="45">
        <f>'день 9'!E43</f>
        <v>60.463888888888896</v>
      </c>
      <c r="C32" s="45">
        <f>'день 9'!F43</f>
        <v>61.894444444444446</v>
      </c>
      <c r="D32" s="45">
        <f>'день 9'!G43</f>
        <v>286.47455555555553</v>
      </c>
      <c r="E32" s="45">
        <f>'день 9'!H43</f>
        <v>2031.0499999999997</v>
      </c>
      <c r="F32" s="45" t="e">
        <f>'день 9'!#REF!</f>
        <v>#REF!</v>
      </c>
      <c r="G32" s="45" t="e">
        <f>'день 9'!#REF!</f>
        <v>#REF!</v>
      </c>
      <c r="H32" s="45" t="e">
        <f>'день 9'!#REF!</f>
        <v>#REF!</v>
      </c>
      <c r="I32" s="45" t="e">
        <f>'день 9'!#REF!</f>
        <v>#REF!</v>
      </c>
      <c r="J32" s="45" t="e">
        <f>'день 9'!#REF!</f>
        <v>#REF!</v>
      </c>
      <c r="K32" s="45" t="e">
        <f>'день 9'!#REF!</f>
        <v>#REF!</v>
      </c>
      <c r="L32" s="45" t="e">
        <f>'день 9'!#REF!</f>
        <v>#REF!</v>
      </c>
      <c r="M32" s="45" t="e">
        <f>'день 9'!#REF!</f>
        <v>#REF!</v>
      </c>
    </row>
    <row r="33" spans="1:13" x14ac:dyDescent="0.25">
      <c r="A33" s="6" t="s">
        <v>92</v>
      </c>
      <c r="B33" s="45">
        <f>'день 10'!E45</f>
        <v>63.853333333333332</v>
      </c>
      <c r="C33" s="45">
        <f>'день 10'!F45</f>
        <v>77.123333333333335</v>
      </c>
      <c r="D33" s="45">
        <f>'день 10'!G45</f>
        <v>270.15472222222223</v>
      </c>
      <c r="E33" s="45">
        <f>'день 10'!H45</f>
        <v>2258.999166666667</v>
      </c>
      <c r="F33" s="45" t="e">
        <f>'день 10'!#REF!</f>
        <v>#REF!</v>
      </c>
      <c r="G33" s="45" t="e">
        <f>'день 10'!#REF!</f>
        <v>#REF!</v>
      </c>
      <c r="H33" s="45" t="e">
        <f>'день 10'!#REF!</f>
        <v>#REF!</v>
      </c>
      <c r="I33" s="45" t="e">
        <f>'день 10'!#REF!</f>
        <v>#REF!</v>
      </c>
      <c r="J33" s="45" t="e">
        <f>'день 10'!#REF!</f>
        <v>#REF!</v>
      </c>
      <c r="K33" s="45" t="e">
        <f>'день 10'!#REF!</f>
        <v>#REF!</v>
      </c>
      <c r="L33" s="45" t="e">
        <f>'день 10'!#REF!</f>
        <v>#REF!</v>
      </c>
      <c r="M33" s="45" t="e">
        <f>'день 10'!#REF!</f>
        <v>#REF!</v>
      </c>
    </row>
    <row r="34" spans="1:13" s="33" customFormat="1" x14ac:dyDescent="0.25">
      <c r="A34" s="32" t="s">
        <v>93</v>
      </c>
      <c r="B34" s="35">
        <f t="shared" ref="B34:M34" si="2">SUM(B24:B33)</f>
        <v>868.24888888888881</v>
      </c>
      <c r="C34" s="35">
        <f t="shared" si="2"/>
        <v>915.06322222222218</v>
      </c>
      <c r="D34" s="36">
        <f t="shared" si="2"/>
        <v>2464.2740555555552</v>
      </c>
      <c r="E34" s="37">
        <f t="shared" si="2"/>
        <v>20344.782500000005</v>
      </c>
      <c r="F34" s="38" t="e">
        <f t="shared" si="2"/>
        <v>#REF!</v>
      </c>
      <c r="G34" s="35" t="e">
        <f t="shared" si="2"/>
        <v>#REF!</v>
      </c>
      <c r="H34" s="35" t="e">
        <f t="shared" si="2"/>
        <v>#REF!</v>
      </c>
      <c r="I34" s="39" t="e">
        <f t="shared" si="2"/>
        <v>#REF!</v>
      </c>
      <c r="J34" s="38" t="e">
        <f t="shared" si="2"/>
        <v>#REF!</v>
      </c>
      <c r="K34" s="35" t="e">
        <f t="shared" si="2"/>
        <v>#REF!</v>
      </c>
      <c r="L34" s="35" t="e">
        <f t="shared" si="2"/>
        <v>#REF!</v>
      </c>
      <c r="M34" s="39" t="e">
        <f t="shared" si="2"/>
        <v>#REF!</v>
      </c>
    </row>
    <row r="35" spans="1:13" s="33" customFormat="1" ht="15.75" thickBot="1" x14ac:dyDescent="0.3">
      <c r="A35" s="34" t="s">
        <v>94</v>
      </c>
      <c r="B35" s="40">
        <f>AVERAGE(B24,B25,B26,B27,B28,B29,B30,B31,B32,B33)</f>
        <v>86.824888888888879</v>
      </c>
      <c r="C35" s="40">
        <f t="shared" ref="C35:M35" si="3">AVERAGE(C24,C25,C26,C27,C28,C29,C30,C31,C32,C33)</f>
        <v>91.506322222222224</v>
      </c>
      <c r="D35" s="41">
        <f t="shared" si="3"/>
        <v>246.42740555555551</v>
      </c>
      <c r="E35" s="42">
        <f t="shared" si="3"/>
        <v>2034.4782500000006</v>
      </c>
      <c r="F35" s="43" t="e">
        <f t="shared" si="3"/>
        <v>#REF!</v>
      </c>
      <c r="G35" s="40" t="e">
        <f t="shared" si="3"/>
        <v>#REF!</v>
      </c>
      <c r="H35" s="40" t="e">
        <f t="shared" si="3"/>
        <v>#REF!</v>
      </c>
      <c r="I35" s="44" t="e">
        <f t="shared" si="3"/>
        <v>#REF!</v>
      </c>
      <c r="J35" s="43" t="e">
        <f t="shared" si="3"/>
        <v>#REF!</v>
      </c>
      <c r="K35" s="40" t="e">
        <f t="shared" si="3"/>
        <v>#REF!</v>
      </c>
      <c r="L35" s="40" t="e">
        <f t="shared" si="3"/>
        <v>#REF!</v>
      </c>
      <c r="M35" s="44" t="e">
        <f t="shared" si="3"/>
        <v>#REF!</v>
      </c>
    </row>
    <row r="36" spans="1:13" x14ac:dyDescent="0.25">
      <c r="B36" s="46"/>
    </row>
  </sheetData>
  <mergeCells count="10">
    <mergeCell ref="B3:D3"/>
    <mergeCell ref="E3:E4"/>
    <mergeCell ref="F3:I3"/>
    <mergeCell ref="J3:M3"/>
    <mergeCell ref="A3:A4"/>
    <mergeCell ref="A22:A23"/>
    <mergeCell ref="B22:D22"/>
    <mergeCell ref="E22:E23"/>
    <mergeCell ref="F22:I22"/>
    <mergeCell ref="J22:M22"/>
  </mergeCells>
  <pageMargins left="0.70866141732283472" right="0.70866141732283472" top="0.47244094488188981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7" workbookViewId="0">
      <selection sqref="A1:H44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8" x14ac:dyDescent="0.25">
      <c r="A1" s="366" t="s">
        <v>151</v>
      </c>
      <c r="B1" s="367"/>
      <c r="C1" s="367"/>
      <c r="D1" s="367"/>
      <c r="E1" s="367"/>
      <c r="F1" s="367"/>
      <c r="G1" s="367"/>
      <c r="H1" s="367"/>
    </row>
    <row r="2" spans="1:8" ht="15.75" thickBot="1" x14ac:dyDescent="0.3">
      <c r="A2" s="368" t="s">
        <v>211</v>
      </c>
      <c r="B2" s="368"/>
      <c r="C2" s="368"/>
      <c r="D2" s="368"/>
      <c r="E2" s="368"/>
      <c r="F2" s="368"/>
      <c r="G2" s="368"/>
      <c r="H2" s="368"/>
    </row>
    <row r="3" spans="1:8" s="33" customFormat="1" ht="15" customHeight="1" x14ac:dyDescent="0.25">
      <c r="A3" s="369" t="s">
        <v>80</v>
      </c>
      <c r="B3" s="369" t="s">
        <v>64</v>
      </c>
      <c r="C3" s="371" t="s">
        <v>65</v>
      </c>
      <c r="D3" s="372"/>
      <c r="E3" s="373" t="s">
        <v>66</v>
      </c>
      <c r="F3" s="374"/>
      <c r="G3" s="375"/>
      <c r="H3" s="376" t="s">
        <v>67</v>
      </c>
    </row>
    <row r="4" spans="1:8" s="33" customFormat="1" ht="27" thickBot="1" x14ac:dyDescent="0.3">
      <c r="A4" s="370"/>
      <c r="B4" s="370"/>
      <c r="C4" s="109" t="s">
        <v>69</v>
      </c>
      <c r="D4" s="110" t="s">
        <v>70</v>
      </c>
      <c r="E4" s="111" t="s">
        <v>0</v>
      </c>
      <c r="F4" s="112" t="s">
        <v>71</v>
      </c>
      <c r="G4" s="113" t="s">
        <v>72</v>
      </c>
      <c r="H4" s="377"/>
    </row>
    <row r="5" spans="1:8" ht="15.75" thickBot="1" x14ac:dyDescent="0.3">
      <c r="A5" s="364" t="s">
        <v>81</v>
      </c>
      <c r="B5" s="365"/>
      <c r="C5" s="365"/>
      <c r="D5" s="365"/>
      <c r="E5" s="365"/>
      <c r="F5" s="365"/>
      <c r="G5" s="365"/>
      <c r="H5" s="365"/>
    </row>
    <row r="6" spans="1:8" x14ac:dyDescent="0.25">
      <c r="A6" s="124" t="s">
        <v>175</v>
      </c>
      <c r="B6" s="123" t="s">
        <v>176</v>
      </c>
      <c r="C6" s="125">
        <v>60</v>
      </c>
      <c r="D6" s="126"/>
      <c r="E6" s="127">
        <v>7.4</v>
      </c>
      <c r="F6" s="128">
        <v>13.7</v>
      </c>
      <c r="G6" s="129">
        <v>14.8</v>
      </c>
      <c r="H6" s="131">
        <v>212</v>
      </c>
    </row>
    <row r="7" spans="1:8" x14ac:dyDescent="0.25">
      <c r="A7" s="94" t="s">
        <v>175</v>
      </c>
      <c r="B7" s="95" t="s">
        <v>176</v>
      </c>
      <c r="C7" s="96"/>
      <c r="D7" s="97">
        <v>60</v>
      </c>
      <c r="E7" s="98">
        <v>7.4</v>
      </c>
      <c r="F7" s="99">
        <v>13.7</v>
      </c>
      <c r="G7" s="100">
        <v>14.8</v>
      </c>
      <c r="H7" s="101">
        <v>212</v>
      </c>
    </row>
    <row r="8" spans="1:8" x14ac:dyDescent="0.25">
      <c r="A8" s="13" t="s">
        <v>198</v>
      </c>
      <c r="B8" s="47" t="s">
        <v>199</v>
      </c>
      <c r="C8" s="14">
        <v>180</v>
      </c>
      <c r="D8" s="15"/>
      <c r="E8" s="21">
        <v>6.97</v>
      </c>
      <c r="F8" s="19">
        <v>10.64</v>
      </c>
      <c r="G8" s="22">
        <v>31.99</v>
      </c>
      <c r="H8" s="20">
        <v>251.46</v>
      </c>
    </row>
    <row r="9" spans="1:8" x14ac:dyDescent="0.25">
      <c r="A9" s="16" t="s">
        <v>198</v>
      </c>
      <c r="B9" s="49" t="s">
        <v>199</v>
      </c>
      <c r="C9" s="17"/>
      <c r="D9" s="18">
        <v>250</v>
      </c>
      <c r="E9" s="29">
        <f t="shared" ref="E9:H9" si="0">250*E8/$C8</f>
        <v>9.6805555555555554</v>
      </c>
      <c r="F9" s="27">
        <f t="shared" si="0"/>
        <v>14.777777777777779</v>
      </c>
      <c r="G9" s="30">
        <f t="shared" si="0"/>
        <v>44.430555555555557</v>
      </c>
      <c r="H9" s="28">
        <f t="shared" si="0"/>
        <v>349.25</v>
      </c>
    </row>
    <row r="10" spans="1:8" x14ac:dyDescent="0.25">
      <c r="A10" s="13" t="s">
        <v>1</v>
      </c>
      <c r="B10" s="47" t="s">
        <v>2</v>
      </c>
      <c r="C10" s="14">
        <v>20</v>
      </c>
      <c r="D10" s="15"/>
      <c r="E10" s="21">
        <v>1.4933333333333334</v>
      </c>
      <c r="F10" s="19">
        <v>0.58666666666666667</v>
      </c>
      <c r="G10" s="22">
        <v>10.28</v>
      </c>
      <c r="H10" s="20">
        <v>52.399999999999991</v>
      </c>
    </row>
    <row r="11" spans="1:8" x14ac:dyDescent="0.25">
      <c r="A11" s="16" t="s">
        <v>1</v>
      </c>
      <c r="B11" s="49" t="s">
        <v>2</v>
      </c>
      <c r="C11" s="17"/>
      <c r="D11" s="18">
        <v>20</v>
      </c>
      <c r="E11" s="29">
        <v>1.4933333333333334</v>
      </c>
      <c r="F11" s="27">
        <v>0.58666666666666667</v>
      </c>
      <c r="G11" s="30">
        <v>10.28</v>
      </c>
      <c r="H11" s="28">
        <v>52.399999999999991</v>
      </c>
    </row>
    <row r="12" spans="1:8" x14ac:dyDescent="0.25">
      <c r="A12" s="13" t="s">
        <v>14</v>
      </c>
      <c r="B12" s="47" t="s">
        <v>15</v>
      </c>
      <c r="C12" s="14">
        <v>200</v>
      </c>
      <c r="D12" s="15"/>
      <c r="E12" s="21">
        <v>0.1</v>
      </c>
      <c r="F12" s="19">
        <v>0</v>
      </c>
      <c r="G12" s="22">
        <v>15.2</v>
      </c>
      <c r="H12" s="20">
        <v>61</v>
      </c>
    </row>
    <row r="13" spans="1:8" x14ac:dyDescent="0.25">
      <c r="A13" s="16" t="s">
        <v>14</v>
      </c>
      <c r="B13" s="49" t="s">
        <v>15</v>
      </c>
      <c r="C13" s="17"/>
      <c r="D13" s="18">
        <v>200</v>
      </c>
      <c r="E13" s="29">
        <v>0.1</v>
      </c>
      <c r="F13" s="27">
        <v>0</v>
      </c>
      <c r="G13" s="30">
        <v>15.2</v>
      </c>
      <c r="H13" s="28">
        <v>61</v>
      </c>
    </row>
    <row r="14" spans="1:8" s="33" customFormat="1" x14ac:dyDescent="0.25">
      <c r="A14" s="52"/>
      <c r="B14" s="53" t="s">
        <v>118</v>
      </c>
      <c r="C14" s="54"/>
      <c r="D14" s="55"/>
      <c r="E14" s="56">
        <f t="shared" ref="E14:H14" si="1">E8+E6+E12+E10</f>
        <v>15.963333333333335</v>
      </c>
      <c r="F14" s="57">
        <f t="shared" si="1"/>
        <v>24.926666666666666</v>
      </c>
      <c r="G14" s="58">
        <f t="shared" si="1"/>
        <v>72.27</v>
      </c>
      <c r="H14" s="59">
        <f t="shared" si="1"/>
        <v>576.86</v>
      </c>
    </row>
    <row r="15" spans="1:8" s="33" customFormat="1" ht="15.75" thickBot="1" x14ac:dyDescent="0.3">
      <c r="A15" s="119"/>
      <c r="B15" s="120" t="s">
        <v>119</v>
      </c>
      <c r="C15" s="121"/>
      <c r="D15" s="122"/>
      <c r="E15" s="104">
        <f t="shared" ref="E15:H15" si="2">E9+E7+E13+E11</f>
        <v>18.673888888888889</v>
      </c>
      <c r="F15" s="105">
        <f t="shared" si="2"/>
        <v>29.064444444444444</v>
      </c>
      <c r="G15" s="106">
        <f t="shared" si="2"/>
        <v>84.710555555555558</v>
      </c>
      <c r="H15" s="130">
        <f t="shared" si="2"/>
        <v>674.65</v>
      </c>
    </row>
    <row r="16" spans="1:8" ht="15.75" thickBot="1" x14ac:dyDescent="0.3">
      <c r="A16" s="364" t="s">
        <v>98</v>
      </c>
      <c r="B16" s="365"/>
      <c r="C16" s="365"/>
      <c r="D16" s="365"/>
      <c r="E16" s="365"/>
      <c r="F16" s="365"/>
      <c r="G16" s="365"/>
      <c r="H16" s="365"/>
    </row>
    <row r="17" spans="1:8" x14ac:dyDescent="0.25">
      <c r="A17" s="107" t="s">
        <v>104</v>
      </c>
      <c r="B17" s="123" t="s">
        <v>105</v>
      </c>
      <c r="C17" s="108">
        <v>60</v>
      </c>
      <c r="D17" s="114"/>
      <c r="E17" s="115">
        <v>0.78</v>
      </c>
      <c r="F17" s="116">
        <v>6.48</v>
      </c>
      <c r="G17" s="117">
        <v>4.08</v>
      </c>
      <c r="H17" s="118">
        <v>78</v>
      </c>
    </row>
    <row r="18" spans="1:8" x14ac:dyDescent="0.25">
      <c r="A18" s="6" t="s">
        <v>104</v>
      </c>
      <c r="B18" s="51" t="s">
        <v>105</v>
      </c>
      <c r="C18" s="4"/>
      <c r="D18" s="5">
        <v>150</v>
      </c>
      <c r="E18" s="29">
        <f>150*E17/$C17</f>
        <v>1.95</v>
      </c>
      <c r="F18" s="27">
        <f t="shared" ref="F18:H18" si="3">150*F17/$C17</f>
        <v>16.200000000000003</v>
      </c>
      <c r="G18" s="30">
        <f t="shared" si="3"/>
        <v>10.199999999999999</v>
      </c>
      <c r="H18" s="28">
        <f t="shared" si="3"/>
        <v>195</v>
      </c>
    </row>
    <row r="19" spans="1:8" x14ac:dyDescent="0.25">
      <c r="A19" s="13" t="s">
        <v>200</v>
      </c>
      <c r="B19" s="47" t="s">
        <v>201</v>
      </c>
      <c r="C19" s="14">
        <v>250</v>
      </c>
      <c r="D19" s="15"/>
      <c r="E19" s="21">
        <v>1.6</v>
      </c>
      <c r="F19" s="19">
        <v>5.0750000000000002</v>
      </c>
      <c r="G19" s="22">
        <v>17.12</v>
      </c>
      <c r="H19" s="20">
        <v>120.25</v>
      </c>
    </row>
    <row r="20" spans="1:8" x14ac:dyDescent="0.25">
      <c r="A20" s="16" t="s">
        <v>200</v>
      </c>
      <c r="B20" s="49" t="s">
        <v>201</v>
      </c>
      <c r="C20" s="17"/>
      <c r="D20" s="18">
        <v>300</v>
      </c>
      <c r="E20" s="29">
        <f>300*E19/$C19</f>
        <v>1.92</v>
      </c>
      <c r="F20" s="27">
        <f t="shared" ref="F20:H20" si="4">300*F19/$C19</f>
        <v>6.09</v>
      </c>
      <c r="G20" s="30">
        <f t="shared" si="4"/>
        <v>20.544</v>
      </c>
      <c r="H20" s="28">
        <f t="shared" si="4"/>
        <v>144.30000000000001</v>
      </c>
    </row>
    <row r="21" spans="1:8" ht="15.75" customHeight="1" x14ac:dyDescent="0.25">
      <c r="A21" s="13" t="s">
        <v>31</v>
      </c>
      <c r="B21" s="47" t="s">
        <v>32</v>
      </c>
      <c r="C21" s="14">
        <v>120</v>
      </c>
      <c r="D21" s="15"/>
      <c r="E21" s="21">
        <v>16.600000000000001</v>
      </c>
      <c r="F21" s="19">
        <v>2.52</v>
      </c>
      <c r="G21" s="22">
        <v>11.52</v>
      </c>
      <c r="H21" s="20">
        <v>135.6</v>
      </c>
    </row>
    <row r="22" spans="1:8" ht="14.25" customHeight="1" x14ac:dyDescent="0.25">
      <c r="A22" s="16" t="s">
        <v>31</v>
      </c>
      <c r="B22" s="49" t="s">
        <v>32</v>
      </c>
      <c r="C22" s="4"/>
      <c r="D22" s="5">
        <v>120</v>
      </c>
      <c r="E22" s="29">
        <v>16.600000000000001</v>
      </c>
      <c r="F22" s="27">
        <v>2.52</v>
      </c>
      <c r="G22" s="30">
        <v>11.52</v>
      </c>
      <c r="H22" s="28">
        <v>135.6</v>
      </c>
    </row>
    <row r="23" spans="1:8" x14ac:dyDescent="0.25">
      <c r="A23" s="13" t="s">
        <v>39</v>
      </c>
      <c r="B23" s="47" t="s">
        <v>40</v>
      </c>
      <c r="C23" s="14">
        <v>200</v>
      </c>
      <c r="D23" s="15"/>
      <c r="E23" s="21">
        <v>7.54</v>
      </c>
      <c r="F23" s="19">
        <v>0.9</v>
      </c>
      <c r="G23" s="22">
        <v>38.72</v>
      </c>
      <c r="H23" s="20">
        <v>193.2</v>
      </c>
    </row>
    <row r="24" spans="1:8" x14ac:dyDescent="0.25">
      <c r="A24" s="16" t="s">
        <v>39</v>
      </c>
      <c r="B24" s="49" t="s">
        <v>40</v>
      </c>
      <c r="C24" s="4"/>
      <c r="D24" s="5">
        <v>200</v>
      </c>
      <c r="E24" s="25">
        <v>7.54</v>
      </c>
      <c r="F24" s="23">
        <v>0.9</v>
      </c>
      <c r="G24" s="26">
        <v>38.72</v>
      </c>
      <c r="H24" s="24">
        <v>193.2</v>
      </c>
    </row>
    <row r="25" spans="1:8" x14ac:dyDescent="0.25">
      <c r="A25" s="13" t="s">
        <v>43</v>
      </c>
      <c r="B25" s="47" t="s">
        <v>44</v>
      </c>
      <c r="C25" s="14">
        <v>40</v>
      </c>
      <c r="D25" s="15"/>
      <c r="E25" s="21">
        <v>4</v>
      </c>
      <c r="F25" s="19">
        <v>0.48</v>
      </c>
      <c r="G25" s="22">
        <v>13.36</v>
      </c>
      <c r="H25" s="20">
        <v>69.599999999999994</v>
      </c>
    </row>
    <row r="26" spans="1:8" x14ac:dyDescent="0.25">
      <c r="A26" s="6" t="s">
        <v>43</v>
      </c>
      <c r="B26" s="48" t="s">
        <v>44</v>
      </c>
      <c r="C26" s="4"/>
      <c r="D26" s="5">
        <v>40</v>
      </c>
      <c r="E26" s="29">
        <v>4</v>
      </c>
      <c r="F26" s="27">
        <v>0.48</v>
      </c>
      <c r="G26" s="30">
        <v>13.36</v>
      </c>
      <c r="H26" s="28">
        <v>69.599999999999994</v>
      </c>
    </row>
    <row r="27" spans="1:8" x14ac:dyDescent="0.25">
      <c r="A27" s="13" t="s">
        <v>161</v>
      </c>
      <c r="B27" s="47" t="s">
        <v>162</v>
      </c>
      <c r="C27" s="14">
        <v>30</v>
      </c>
      <c r="D27" s="15"/>
      <c r="E27" s="21">
        <v>2.2799999999999998</v>
      </c>
      <c r="F27" s="19">
        <v>0.24</v>
      </c>
      <c r="G27" s="22">
        <v>14.76</v>
      </c>
      <c r="H27" s="20">
        <v>70.5</v>
      </c>
    </row>
    <row r="28" spans="1:8" x14ac:dyDescent="0.25">
      <c r="A28" s="6" t="s">
        <v>161</v>
      </c>
      <c r="B28" s="48" t="s">
        <v>162</v>
      </c>
      <c r="C28" s="4"/>
      <c r="D28" s="5">
        <v>30</v>
      </c>
      <c r="E28" s="29">
        <v>2.2799999999999998</v>
      </c>
      <c r="F28" s="27">
        <v>0.24</v>
      </c>
      <c r="G28" s="30">
        <v>14.76</v>
      </c>
      <c r="H28" s="28">
        <v>70.5</v>
      </c>
    </row>
    <row r="29" spans="1:8" x14ac:dyDescent="0.25">
      <c r="A29" s="13" t="s">
        <v>16</v>
      </c>
      <c r="B29" s="47" t="s">
        <v>17</v>
      </c>
      <c r="C29" s="14">
        <v>200</v>
      </c>
      <c r="D29" s="15"/>
      <c r="E29" s="21">
        <v>0.5</v>
      </c>
      <c r="F29" s="19">
        <v>0</v>
      </c>
      <c r="G29" s="22">
        <v>27</v>
      </c>
      <c r="H29" s="20">
        <v>110</v>
      </c>
    </row>
    <row r="30" spans="1:8" x14ac:dyDescent="0.25">
      <c r="A30" s="16" t="s">
        <v>16</v>
      </c>
      <c r="B30" s="49" t="s">
        <v>17</v>
      </c>
      <c r="C30" s="17"/>
      <c r="D30" s="18">
        <v>200</v>
      </c>
      <c r="E30" s="29">
        <v>0.5</v>
      </c>
      <c r="F30" s="27">
        <v>0</v>
      </c>
      <c r="G30" s="30">
        <v>27</v>
      </c>
      <c r="H30" s="28">
        <v>110</v>
      </c>
    </row>
    <row r="31" spans="1:8" s="33" customFormat="1" x14ac:dyDescent="0.25">
      <c r="A31" s="52"/>
      <c r="B31" s="53" t="s">
        <v>118</v>
      </c>
      <c r="C31" s="54"/>
      <c r="D31" s="55"/>
      <c r="E31" s="59">
        <f t="shared" ref="E31:G31" si="5">E17+E19+E21+E23+E25+E27+E29</f>
        <v>33.299999999999997</v>
      </c>
      <c r="F31" s="59">
        <f t="shared" si="5"/>
        <v>15.695</v>
      </c>
      <c r="G31" s="59">
        <f t="shared" si="5"/>
        <v>126.56</v>
      </c>
      <c r="H31" s="59">
        <f>H17+H19+H21+H23+H25+H27+H29</f>
        <v>777.15</v>
      </c>
    </row>
    <row r="32" spans="1:8" s="33" customFormat="1" ht="15.75" thickBot="1" x14ac:dyDescent="0.3">
      <c r="A32" s="119"/>
      <c r="B32" s="120" t="s">
        <v>119</v>
      </c>
      <c r="C32" s="121"/>
      <c r="D32" s="122"/>
      <c r="E32" s="130">
        <f t="shared" ref="E32:G32" si="6">E18+E20+E22+E24+E26+E28+E30</f>
        <v>34.790000000000006</v>
      </c>
      <c r="F32" s="130">
        <f t="shared" si="6"/>
        <v>26.43</v>
      </c>
      <c r="G32" s="130">
        <f t="shared" si="6"/>
        <v>136.10399999999998</v>
      </c>
      <c r="H32" s="130">
        <f>H18+H20+H22+H24+H26+H28+H30</f>
        <v>918.19999999999993</v>
      </c>
    </row>
    <row r="33" spans="1:8" ht="15.75" thickBot="1" x14ac:dyDescent="0.3">
      <c r="A33" s="364" t="s">
        <v>99</v>
      </c>
      <c r="B33" s="365"/>
      <c r="C33" s="365"/>
      <c r="D33" s="365"/>
      <c r="E33" s="365"/>
      <c r="F33" s="365"/>
      <c r="G33" s="365"/>
      <c r="H33" s="365"/>
    </row>
    <row r="34" spans="1:8" s="1" customFormat="1" x14ac:dyDescent="0.25">
      <c r="A34" s="124" t="s">
        <v>45</v>
      </c>
      <c r="B34" s="123" t="s">
        <v>47</v>
      </c>
      <c r="C34" s="125">
        <v>100</v>
      </c>
      <c r="D34" s="126"/>
      <c r="E34" s="127">
        <v>1.5</v>
      </c>
      <c r="F34" s="128">
        <v>0.5</v>
      </c>
      <c r="G34" s="129">
        <v>21</v>
      </c>
      <c r="H34" s="131">
        <v>96</v>
      </c>
    </row>
    <row r="35" spans="1:8" s="1" customFormat="1" x14ac:dyDescent="0.25">
      <c r="A35" s="94" t="s">
        <v>45</v>
      </c>
      <c r="B35" s="95" t="s">
        <v>47</v>
      </c>
      <c r="C35" s="96"/>
      <c r="D35" s="97">
        <v>100</v>
      </c>
      <c r="E35" s="98">
        <v>1.5</v>
      </c>
      <c r="F35" s="99">
        <v>0.5</v>
      </c>
      <c r="G35" s="100">
        <v>21</v>
      </c>
      <c r="H35" s="101">
        <v>96</v>
      </c>
    </row>
    <row r="36" spans="1:8" x14ac:dyDescent="0.25">
      <c r="A36" s="13" t="s">
        <v>58</v>
      </c>
      <c r="B36" s="50" t="s">
        <v>59</v>
      </c>
      <c r="C36" s="14">
        <v>40</v>
      </c>
      <c r="D36" s="15"/>
      <c r="E36" s="21">
        <v>3</v>
      </c>
      <c r="F36" s="19">
        <v>3.92</v>
      </c>
      <c r="G36" s="22">
        <v>29.76</v>
      </c>
      <c r="H36" s="20">
        <v>166.8</v>
      </c>
    </row>
    <row r="37" spans="1:8" x14ac:dyDescent="0.25">
      <c r="A37" s="16" t="s">
        <v>58</v>
      </c>
      <c r="B37" s="95" t="s">
        <v>59</v>
      </c>
      <c r="C37" s="17"/>
      <c r="D37" s="18">
        <v>60</v>
      </c>
      <c r="E37" s="29">
        <f>60*E36/$C36</f>
        <v>4.5</v>
      </c>
      <c r="F37" s="27">
        <f t="shared" ref="F37:H37" si="7">60*F36/$C36</f>
        <v>5.88</v>
      </c>
      <c r="G37" s="30">
        <f t="shared" si="7"/>
        <v>44.64</v>
      </c>
      <c r="H37" s="28">
        <f t="shared" si="7"/>
        <v>250.2</v>
      </c>
    </row>
    <row r="38" spans="1:8" x14ac:dyDescent="0.25">
      <c r="A38" s="13" t="s">
        <v>134</v>
      </c>
      <c r="B38" s="47" t="s">
        <v>137</v>
      </c>
      <c r="C38" s="14">
        <v>200</v>
      </c>
      <c r="D38" s="15"/>
      <c r="E38" s="21">
        <v>1</v>
      </c>
      <c r="F38" s="19">
        <v>0.02</v>
      </c>
      <c r="G38" s="22">
        <v>0.02</v>
      </c>
      <c r="H38" s="20">
        <v>92</v>
      </c>
    </row>
    <row r="39" spans="1:8" x14ac:dyDescent="0.25">
      <c r="A39" s="16" t="s">
        <v>134</v>
      </c>
      <c r="B39" s="49" t="s">
        <v>137</v>
      </c>
      <c r="C39" s="17"/>
      <c r="D39" s="18">
        <v>200</v>
      </c>
      <c r="E39" s="29">
        <v>1</v>
      </c>
      <c r="F39" s="27">
        <v>0.02</v>
      </c>
      <c r="G39" s="30">
        <v>0.02</v>
      </c>
      <c r="H39" s="28">
        <v>92</v>
      </c>
    </row>
    <row r="40" spans="1:8" s="33" customFormat="1" x14ac:dyDescent="0.25">
      <c r="A40" s="52"/>
      <c r="B40" s="53" t="s">
        <v>118</v>
      </c>
      <c r="C40" s="54"/>
      <c r="D40" s="55"/>
      <c r="E40" s="56">
        <f>E34+E36+E38</f>
        <v>5.5</v>
      </c>
      <c r="F40" s="57">
        <f t="shared" ref="F40:H40" si="8">F34+F36+F38</f>
        <v>4.4399999999999995</v>
      </c>
      <c r="G40" s="58">
        <f t="shared" si="8"/>
        <v>50.780000000000008</v>
      </c>
      <c r="H40" s="59">
        <f t="shared" si="8"/>
        <v>354.8</v>
      </c>
    </row>
    <row r="41" spans="1:8" s="33" customFormat="1" x14ac:dyDescent="0.25">
      <c r="A41" s="60"/>
      <c r="B41" s="61" t="s">
        <v>119</v>
      </c>
      <c r="C41" s="62"/>
      <c r="D41" s="63"/>
      <c r="E41" s="64">
        <f>E35+E37+E39</f>
        <v>7</v>
      </c>
      <c r="F41" s="65">
        <f t="shared" ref="F41:H41" si="9">F35+F37+F39</f>
        <v>6.3999999999999995</v>
      </c>
      <c r="G41" s="66">
        <f t="shared" si="9"/>
        <v>65.66</v>
      </c>
      <c r="H41" s="67">
        <f t="shared" si="9"/>
        <v>438.2</v>
      </c>
    </row>
    <row r="42" spans="1:8" s="33" customFormat="1" x14ac:dyDescent="0.25">
      <c r="A42" s="68"/>
      <c r="B42" s="69" t="s">
        <v>120</v>
      </c>
      <c r="C42" s="70"/>
      <c r="D42" s="71"/>
      <c r="E42" s="72">
        <f>E40+E31+E14</f>
        <v>54.763333333333335</v>
      </c>
      <c r="F42" s="73">
        <f t="shared" ref="F42:H42" si="10">F40+F31+F14</f>
        <v>45.061666666666667</v>
      </c>
      <c r="G42" s="74">
        <f t="shared" si="10"/>
        <v>249.61</v>
      </c>
      <c r="H42" s="75">
        <f t="shared" si="10"/>
        <v>1708.81</v>
      </c>
    </row>
    <row r="43" spans="1:8" s="33" customFormat="1" ht="15.75" thickBot="1" x14ac:dyDescent="0.3">
      <c r="A43" s="76"/>
      <c r="B43" s="77" t="s">
        <v>121</v>
      </c>
      <c r="C43" s="78"/>
      <c r="D43" s="79"/>
      <c r="E43" s="80">
        <f>E41+E32+E15</f>
        <v>60.463888888888896</v>
      </c>
      <c r="F43" s="81">
        <f t="shared" ref="F43:H43" si="11">F41+F32+F15</f>
        <v>61.894444444444446</v>
      </c>
      <c r="G43" s="82">
        <f t="shared" si="11"/>
        <v>286.47455555555553</v>
      </c>
      <c r="H43" s="83">
        <f t="shared" si="11"/>
        <v>2031.0499999999997</v>
      </c>
    </row>
  </sheetData>
  <mergeCells count="10">
    <mergeCell ref="A33:H33"/>
    <mergeCell ref="A16:H16"/>
    <mergeCell ref="A5:H5"/>
    <mergeCell ref="A1:H1"/>
    <mergeCell ref="A2:H2"/>
    <mergeCell ref="A3:A4"/>
    <mergeCell ref="B3:B4"/>
    <mergeCell ref="C3:D3"/>
    <mergeCell ref="E3:G3"/>
    <mergeCell ref="H3:H4"/>
  </mergeCells>
  <pageMargins left="0.47244094488188981" right="0.31496062992125984" top="0.5" bottom="0.31496062992125984" header="0.31496062992125984" footer="0.31496062992125984"/>
  <pageSetup paperSize="9" scale="7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sqref="A1:H45"/>
    </sheetView>
  </sheetViews>
  <sheetFormatPr defaultRowHeight="5.65" customHeight="1" x14ac:dyDescent="0.25"/>
  <cols>
    <col min="1" max="1" width="9.5703125" style="1" customWidth="1"/>
    <col min="2" max="2" width="36.140625" style="102" customWidth="1"/>
    <col min="3" max="7" width="9.140625" style="1"/>
    <col min="8" max="8" width="15.140625" style="1" customWidth="1"/>
  </cols>
  <sheetData>
    <row r="1" spans="1:8" ht="15.75" x14ac:dyDescent="0.25">
      <c r="A1" s="380" t="s">
        <v>152</v>
      </c>
      <c r="B1" s="381"/>
      <c r="C1" s="381"/>
      <c r="D1" s="381"/>
      <c r="E1" s="381"/>
      <c r="F1" s="381"/>
      <c r="G1" s="381"/>
      <c r="H1" s="381"/>
    </row>
    <row r="2" spans="1:8" ht="16.5" thickBot="1" x14ac:dyDescent="0.3">
      <c r="A2" s="382" t="s">
        <v>211</v>
      </c>
      <c r="B2" s="382"/>
      <c r="C2" s="382"/>
      <c r="D2" s="382"/>
      <c r="E2" s="382"/>
      <c r="F2" s="382"/>
      <c r="G2" s="382"/>
      <c r="H2" s="382"/>
    </row>
    <row r="3" spans="1:8" s="33" customFormat="1" ht="15" customHeight="1" x14ac:dyDescent="0.25">
      <c r="A3" s="383" t="s">
        <v>80</v>
      </c>
      <c r="B3" s="383" t="s">
        <v>64</v>
      </c>
      <c r="C3" s="385" t="s">
        <v>65</v>
      </c>
      <c r="D3" s="386"/>
      <c r="E3" s="387" t="s">
        <v>66</v>
      </c>
      <c r="F3" s="388"/>
      <c r="G3" s="389"/>
      <c r="H3" s="390" t="s">
        <v>67</v>
      </c>
    </row>
    <row r="4" spans="1:8" s="33" customFormat="1" ht="32.25" thickBot="1" x14ac:dyDescent="0.3">
      <c r="A4" s="384"/>
      <c r="B4" s="384"/>
      <c r="C4" s="275" t="s">
        <v>69</v>
      </c>
      <c r="D4" s="276" t="s">
        <v>70</v>
      </c>
      <c r="E4" s="277" t="s">
        <v>0</v>
      </c>
      <c r="F4" s="278" t="s">
        <v>71</v>
      </c>
      <c r="G4" s="279" t="s">
        <v>72</v>
      </c>
      <c r="H4" s="391"/>
    </row>
    <row r="5" spans="1:8" ht="16.5" thickBot="1" x14ac:dyDescent="0.3">
      <c r="A5" s="378" t="s">
        <v>81</v>
      </c>
      <c r="B5" s="379"/>
      <c r="C5" s="379"/>
      <c r="D5" s="379"/>
      <c r="E5" s="379"/>
      <c r="F5" s="379"/>
      <c r="G5" s="379"/>
      <c r="H5" s="379"/>
    </row>
    <row r="6" spans="1:8" ht="15.75" x14ac:dyDescent="0.25">
      <c r="A6" s="138" t="s">
        <v>218</v>
      </c>
      <c r="B6" s="139" t="s">
        <v>219</v>
      </c>
      <c r="C6" s="140">
        <v>60</v>
      </c>
      <c r="D6" s="141"/>
      <c r="E6" s="142">
        <v>3.7</v>
      </c>
      <c r="F6" s="143">
        <v>1.7</v>
      </c>
      <c r="G6" s="144">
        <v>40.9</v>
      </c>
      <c r="H6" s="236">
        <v>194</v>
      </c>
    </row>
    <row r="7" spans="1:8" ht="15.75" x14ac:dyDescent="0.25">
      <c r="A7" s="146" t="s">
        <v>218</v>
      </c>
      <c r="B7" s="147" t="s">
        <v>219</v>
      </c>
      <c r="C7" s="148"/>
      <c r="D7" s="149">
        <v>60</v>
      </c>
      <c r="E7" s="150">
        <v>3.7</v>
      </c>
      <c r="F7" s="151">
        <v>1.7</v>
      </c>
      <c r="G7" s="152">
        <v>40.9</v>
      </c>
      <c r="H7" s="237">
        <v>194</v>
      </c>
    </row>
    <row r="8" spans="1:8" ht="15.75" x14ac:dyDescent="0.25">
      <c r="A8" s="251" t="s">
        <v>109</v>
      </c>
      <c r="B8" s="155" t="s">
        <v>110</v>
      </c>
      <c r="C8" s="253">
        <v>150</v>
      </c>
      <c r="D8" s="254"/>
      <c r="E8" s="255">
        <v>12.9</v>
      </c>
      <c r="F8" s="256">
        <v>20</v>
      </c>
      <c r="G8" s="257">
        <v>3.46</v>
      </c>
      <c r="H8" s="258">
        <v>245</v>
      </c>
    </row>
    <row r="9" spans="1:8" ht="15.75" x14ac:dyDescent="0.25">
      <c r="A9" s="251" t="s">
        <v>226</v>
      </c>
      <c r="B9" s="155" t="s">
        <v>227</v>
      </c>
      <c r="C9" s="253">
        <v>100</v>
      </c>
      <c r="D9" s="254"/>
      <c r="E9" s="255">
        <v>10.4</v>
      </c>
      <c r="F9" s="256">
        <v>20.9</v>
      </c>
      <c r="G9" s="257">
        <v>0</v>
      </c>
      <c r="H9" s="258">
        <v>230</v>
      </c>
    </row>
    <row r="10" spans="1:8" ht="15.75" x14ac:dyDescent="0.25">
      <c r="A10" s="251" t="s">
        <v>226</v>
      </c>
      <c r="B10" s="155" t="s">
        <v>227</v>
      </c>
      <c r="C10" s="253"/>
      <c r="D10" s="254">
        <v>100</v>
      </c>
      <c r="E10" s="255">
        <v>10.4</v>
      </c>
      <c r="F10" s="256">
        <v>20.9</v>
      </c>
      <c r="G10" s="257">
        <v>0</v>
      </c>
      <c r="H10" s="258">
        <v>230</v>
      </c>
    </row>
    <row r="11" spans="1:8" ht="15.75" x14ac:dyDescent="0.25">
      <c r="A11" s="230" t="s">
        <v>109</v>
      </c>
      <c r="B11" s="162" t="s">
        <v>110</v>
      </c>
      <c r="C11" s="231"/>
      <c r="D11" s="232">
        <v>200</v>
      </c>
      <c r="E11" s="233">
        <f>200*E8/$C8</f>
        <v>17.2</v>
      </c>
      <c r="F11" s="234">
        <f>200*F8/$C8</f>
        <v>26.666666666666668</v>
      </c>
      <c r="G11" s="235">
        <f>200*G8/$C8</f>
        <v>4.6133333333333333</v>
      </c>
      <c r="H11" s="242">
        <f>200*H8/$C8</f>
        <v>326.66666666666669</v>
      </c>
    </row>
    <row r="12" spans="1:8" ht="15.75" x14ac:dyDescent="0.25">
      <c r="A12" s="251" t="s">
        <v>1</v>
      </c>
      <c r="B12" s="155" t="s">
        <v>2</v>
      </c>
      <c r="C12" s="253">
        <v>20</v>
      </c>
      <c r="D12" s="254"/>
      <c r="E12" s="255">
        <v>1.4933333333333334</v>
      </c>
      <c r="F12" s="256">
        <v>0.58666666666666667</v>
      </c>
      <c r="G12" s="257">
        <v>10.28</v>
      </c>
      <c r="H12" s="258">
        <v>52.399999999999991</v>
      </c>
    </row>
    <row r="13" spans="1:8" ht="15.75" x14ac:dyDescent="0.25">
      <c r="A13" s="230" t="s">
        <v>1</v>
      </c>
      <c r="B13" s="162" t="s">
        <v>2</v>
      </c>
      <c r="C13" s="231"/>
      <c r="D13" s="232">
        <v>20</v>
      </c>
      <c r="E13" s="233">
        <v>1.4933333333333334</v>
      </c>
      <c r="F13" s="234">
        <v>0.58666666666666667</v>
      </c>
      <c r="G13" s="235">
        <v>10.28</v>
      </c>
      <c r="H13" s="242">
        <v>52.399999999999991</v>
      </c>
    </row>
    <row r="14" spans="1:8" ht="15.75" x14ac:dyDescent="0.25">
      <c r="A14" s="251" t="s">
        <v>8</v>
      </c>
      <c r="B14" s="155" t="s">
        <v>9</v>
      </c>
      <c r="C14" s="253">
        <v>200</v>
      </c>
      <c r="D14" s="254"/>
      <c r="E14" s="255">
        <v>3.6</v>
      </c>
      <c r="F14" s="256">
        <v>3.3</v>
      </c>
      <c r="G14" s="257">
        <v>25</v>
      </c>
      <c r="H14" s="258">
        <v>144</v>
      </c>
    </row>
    <row r="15" spans="1:8" s="12" customFormat="1" ht="15.75" x14ac:dyDescent="0.25">
      <c r="A15" s="230" t="s">
        <v>8</v>
      </c>
      <c r="B15" s="162" t="s">
        <v>9</v>
      </c>
      <c r="C15" s="231"/>
      <c r="D15" s="232">
        <v>200</v>
      </c>
      <c r="E15" s="233">
        <v>3.6</v>
      </c>
      <c r="F15" s="234">
        <v>3.3</v>
      </c>
      <c r="G15" s="235">
        <v>25</v>
      </c>
      <c r="H15" s="242">
        <v>144</v>
      </c>
    </row>
    <row r="16" spans="1:8" s="33" customFormat="1" ht="15.75" x14ac:dyDescent="0.25">
      <c r="A16" s="280"/>
      <c r="B16" s="281" t="s">
        <v>118</v>
      </c>
      <c r="C16" s="282"/>
      <c r="D16" s="283"/>
      <c r="E16" s="284">
        <f>E8+E14+E6+E12</f>
        <v>21.693333333333332</v>
      </c>
      <c r="F16" s="285">
        <f>F8+F14+F6+F12</f>
        <v>25.586666666666666</v>
      </c>
      <c r="G16" s="286">
        <f>G8+G14+G6+G12</f>
        <v>79.64</v>
      </c>
      <c r="H16" s="287">
        <v>865.4</v>
      </c>
    </row>
    <row r="17" spans="1:8" s="33" customFormat="1" ht="16.5" thickBot="1" x14ac:dyDescent="0.3">
      <c r="A17" s="288"/>
      <c r="B17" s="289" t="s">
        <v>119</v>
      </c>
      <c r="C17" s="290"/>
      <c r="D17" s="291"/>
      <c r="E17" s="292">
        <f>E11+E15+E7+E13</f>
        <v>25.993333333333332</v>
      </c>
      <c r="F17" s="293">
        <f>F11+F15+F7+F13</f>
        <v>32.253333333333337</v>
      </c>
      <c r="G17" s="294">
        <f>G11+G15+G7+G13</f>
        <v>80.793333333333337</v>
      </c>
      <c r="H17" s="295">
        <v>947.07</v>
      </c>
    </row>
    <row r="18" spans="1:8" ht="16.5" thickBot="1" x14ac:dyDescent="0.3">
      <c r="A18" s="378" t="s">
        <v>98</v>
      </c>
      <c r="B18" s="379"/>
      <c r="C18" s="379"/>
      <c r="D18" s="379"/>
      <c r="E18" s="379"/>
      <c r="F18" s="379"/>
      <c r="G18" s="379"/>
      <c r="H18" s="379"/>
    </row>
    <row r="19" spans="1:8" ht="15.75" x14ac:dyDescent="0.25">
      <c r="A19" s="224" t="s">
        <v>10</v>
      </c>
      <c r="B19" s="187" t="s">
        <v>179</v>
      </c>
      <c r="C19" s="225">
        <v>60</v>
      </c>
      <c r="D19" s="226"/>
      <c r="E19" s="227">
        <v>1.1399999999999999</v>
      </c>
      <c r="F19" s="228">
        <v>5.34</v>
      </c>
      <c r="G19" s="229">
        <v>4.62</v>
      </c>
      <c r="H19" s="241">
        <v>71.400000000000006</v>
      </c>
    </row>
    <row r="20" spans="1:8" ht="15.75" x14ac:dyDescent="0.25">
      <c r="A20" s="230" t="s">
        <v>10</v>
      </c>
      <c r="B20" s="162" t="s">
        <v>179</v>
      </c>
      <c r="C20" s="231"/>
      <c r="D20" s="232">
        <v>100</v>
      </c>
      <c r="E20" s="233">
        <f>100*E19/$C19</f>
        <v>1.8999999999999997</v>
      </c>
      <c r="F20" s="234">
        <f t="shared" ref="F20:H20" si="0">100*F19/$C19</f>
        <v>8.9</v>
      </c>
      <c r="G20" s="235">
        <f t="shared" si="0"/>
        <v>7.7</v>
      </c>
      <c r="H20" s="242">
        <f t="shared" si="0"/>
        <v>119.00000000000001</v>
      </c>
    </row>
    <row r="21" spans="1:8" ht="15.75" customHeight="1" x14ac:dyDescent="0.25">
      <c r="A21" s="251" t="s">
        <v>26</v>
      </c>
      <c r="B21" s="155" t="s">
        <v>27</v>
      </c>
      <c r="C21" s="253">
        <v>200</v>
      </c>
      <c r="D21" s="254"/>
      <c r="E21" s="255">
        <v>1.2</v>
      </c>
      <c r="F21" s="256">
        <v>2.6</v>
      </c>
      <c r="G21" s="257">
        <v>8.77</v>
      </c>
      <c r="H21" s="258">
        <v>63.25</v>
      </c>
    </row>
    <row r="22" spans="1:8" ht="16.5" customHeight="1" x14ac:dyDescent="0.25">
      <c r="A22" s="230" t="s">
        <v>26</v>
      </c>
      <c r="B22" s="162" t="s">
        <v>27</v>
      </c>
      <c r="C22" s="231"/>
      <c r="D22" s="232">
        <v>250</v>
      </c>
      <c r="E22" s="233">
        <f>250*E21/$C21</f>
        <v>1.5</v>
      </c>
      <c r="F22" s="234">
        <f t="shared" ref="F22:H22" si="1">250*F21/$C21</f>
        <v>3.25</v>
      </c>
      <c r="G22" s="235">
        <f t="shared" si="1"/>
        <v>10.9625</v>
      </c>
      <c r="H22" s="242">
        <f t="shared" si="1"/>
        <v>79.0625</v>
      </c>
    </row>
    <row r="23" spans="1:8" ht="31.5" x14ac:dyDescent="0.25">
      <c r="A23" s="251" t="s">
        <v>204</v>
      </c>
      <c r="B23" s="155" t="s">
        <v>205</v>
      </c>
      <c r="C23" s="253">
        <v>100</v>
      </c>
      <c r="D23" s="254"/>
      <c r="E23" s="255">
        <v>15.1</v>
      </c>
      <c r="F23" s="256">
        <v>13.8</v>
      </c>
      <c r="G23" s="257">
        <v>2.4</v>
      </c>
      <c r="H23" s="258">
        <v>194</v>
      </c>
    </row>
    <row r="24" spans="1:8" ht="31.5" x14ac:dyDescent="0.25">
      <c r="A24" s="230" t="s">
        <v>204</v>
      </c>
      <c r="B24" s="162" t="s">
        <v>205</v>
      </c>
      <c r="C24" s="231"/>
      <c r="D24" s="232">
        <v>100</v>
      </c>
      <c r="E24" s="233">
        <v>15.1</v>
      </c>
      <c r="F24" s="234">
        <v>13.8</v>
      </c>
      <c r="G24" s="235">
        <v>2.4</v>
      </c>
      <c r="H24" s="242">
        <v>194</v>
      </c>
    </row>
    <row r="25" spans="1:8" ht="15.75" x14ac:dyDescent="0.25">
      <c r="A25" s="251" t="s">
        <v>41</v>
      </c>
      <c r="B25" s="155" t="s">
        <v>42</v>
      </c>
      <c r="C25" s="253">
        <v>150</v>
      </c>
      <c r="D25" s="254"/>
      <c r="E25" s="255">
        <v>3.7</v>
      </c>
      <c r="F25" s="256">
        <v>6.7</v>
      </c>
      <c r="G25" s="257">
        <v>37.299999999999997</v>
      </c>
      <c r="H25" s="258">
        <v>219</v>
      </c>
    </row>
    <row r="26" spans="1:8" ht="15.75" x14ac:dyDescent="0.25">
      <c r="A26" s="230" t="s">
        <v>41</v>
      </c>
      <c r="B26" s="162" t="s">
        <v>42</v>
      </c>
      <c r="C26" s="231"/>
      <c r="D26" s="232">
        <v>200</v>
      </c>
      <c r="E26" s="233">
        <f t="shared" ref="E26:H26" si="2">200*E25/$C25</f>
        <v>4.9333333333333336</v>
      </c>
      <c r="F26" s="234">
        <f t="shared" si="2"/>
        <v>8.9333333333333336</v>
      </c>
      <c r="G26" s="235">
        <f t="shared" si="2"/>
        <v>49.733333333333327</v>
      </c>
      <c r="H26" s="242">
        <f t="shared" si="2"/>
        <v>292</v>
      </c>
    </row>
    <row r="27" spans="1:8" ht="15.75" x14ac:dyDescent="0.25">
      <c r="A27" s="251" t="s">
        <v>43</v>
      </c>
      <c r="B27" s="155" t="s">
        <v>44</v>
      </c>
      <c r="C27" s="253">
        <v>20</v>
      </c>
      <c r="D27" s="254"/>
      <c r="E27" s="255">
        <v>2.3466666666666662</v>
      </c>
      <c r="F27" s="256">
        <v>0.42666666666666658</v>
      </c>
      <c r="G27" s="257">
        <v>11.875555555555554</v>
      </c>
      <c r="H27" s="258">
        <v>61.866666666666653</v>
      </c>
    </row>
    <row r="28" spans="1:8" ht="15.75" x14ac:dyDescent="0.25">
      <c r="A28" s="296" t="s">
        <v>43</v>
      </c>
      <c r="B28" s="188" t="s">
        <v>44</v>
      </c>
      <c r="C28" s="297"/>
      <c r="D28" s="298">
        <v>20</v>
      </c>
      <c r="E28" s="233">
        <v>2.3466666666666662</v>
      </c>
      <c r="F28" s="234">
        <v>0.42666666666666658</v>
      </c>
      <c r="G28" s="235">
        <v>11.875555555555554</v>
      </c>
      <c r="H28" s="242">
        <v>61.866666666666653</v>
      </c>
    </row>
    <row r="29" spans="1:8" ht="15.75" x14ac:dyDescent="0.25">
      <c r="A29" s="251" t="s">
        <v>161</v>
      </c>
      <c r="B29" s="155" t="s">
        <v>162</v>
      </c>
      <c r="C29" s="253">
        <v>20</v>
      </c>
      <c r="D29" s="254"/>
      <c r="E29" s="255">
        <v>1.52</v>
      </c>
      <c r="F29" s="256">
        <v>0.16</v>
      </c>
      <c r="G29" s="257">
        <v>9.84</v>
      </c>
      <c r="H29" s="258">
        <v>47</v>
      </c>
    </row>
    <row r="30" spans="1:8" ht="15.75" x14ac:dyDescent="0.25">
      <c r="A30" s="296" t="s">
        <v>161</v>
      </c>
      <c r="B30" s="188" t="s">
        <v>162</v>
      </c>
      <c r="C30" s="297"/>
      <c r="D30" s="298">
        <v>20</v>
      </c>
      <c r="E30" s="233">
        <v>1.52</v>
      </c>
      <c r="F30" s="234">
        <v>0.16</v>
      </c>
      <c r="G30" s="235">
        <v>9.84</v>
      </c>
      <c r="H30" s="242">
        <v>47</v>
      </c>
    </row>
    <row r="31" spans="1:8" ht="15.75" x14ac:dyDescent="0.25">
      <c r="A31" s="251" t="s">
        <v>16</v>
      </c>
      <c r="B31" s="155" t="s">
        <v>155</v>
      </c>
      <c r="C31" s="253">
        <v>200</v>
      </c>
      <c r="D31" s="254"/>
      <c r="E31" s="255">
        <v>0.46</v>
      </c>
      <c r="F31" s="256">
        <v>0</v>
      </c>
      <c r="G31" s="257">
        <v>49.2</v>
      </c>
      <c r="H31" s="258">
        <v>201</v>
      </c>
    </row>
    <row r="32" spans="1:8" ht="15.75" x14ac:dyDescent="0.25">
      <c r="A32" s="230" t="s">
        <v>16</v>
      </c>
      <c r="B32" s="162" t="s">
        <v>155</v>
      </c>
      <c r="C32" s="231"/>
      <c r="D32" s="232">
        <v>200</v>
      </c>
      <c r="E32" s="233">
        <v>0.46</v>
      </c>
      <c r="F32" s="234">
        <v>0</v>
      </c>
      <c r="G32" s="235">
        <v>49.2</v>
      </c>
      <c r="H32" s="242">
        <v>201</v>
      </c>
    </row>
    <row r="33" spans="1:8" s="33" customFormat="1" ht="15.75" x14ac:dyDescent="0.25">
      <c r="A33" s="280"/>
      <c r="B33" s="281" t="s">
        <v>118</v>
      </c>
      <c r="C33" s="282"/>
      <c r="D33" s="283"/>
      <c r="E33" s="284">
        <f t="shared" ref="E33:H33" si="3">E19+E21+E25+E23+E27+E29+E31</f>
        <v>25.466666666666669</v>
      </c>
      <c r="F33" s="285">
        <f t="shared" si="3"/>
        <v>29.026666666666667</v>
      </c>
      <c r="G33" s="286">
        <f t="shared" si="3"/>
        <v>124.00555555555556</v>
      </c>
      <c r="H33" s="287">
        <f t="shared" si="3"/>
        <v>857.51666666666665</v>
      </c>
    </row>
    <row r="34" spans="1:8" s="33" customFormat="1" ht="16.5" thickBot="1" x14ac:dyDescent="0.3">
      <c r="A34" s="288"/>
      <c r="B34" s="289" t="s">
        <v>119</v>
      </c>
      <c r="C34" s="290"/>
      <c r="D34" s="291"/>
      <c r="E34" s="292">
        <f t="shared" ref="E34:H34" si="4">E20+E22+E26+E24+E28+E30+E32</f>
        <v>27.759999999999998</v>
      </c>
      <c r="F34" s="293">
        <f t="shared" si="4"/>
        <v>35.470000000000006</v>
      </c>
      <c r="G34" s="294">
        <f t="shared" si="4"/>
        <v>141.71138888888891</v>
      </c>
      <c r="H34" s="295">
        <f t="shared" si="4"/>
        <v>993.92916666666667</v>
      </c>
    </row>
    <row r="35" spans="1:8" ht="16.5" thickBot="1" x14ac:dyDescent="0.3">
      <c r="A35" s="378" t="s">
        <v>99</v>
      </c>
      <c r="B35" s="379"/>
      <c r="C35" s="379"/>
      <c r="D35" s="379"/>
      <c r="E35" s="379"/>
      <c r="F35" s="379"/>
      <c r="G35" s="379"/>
      <c r="H35" s="379"/>
    </row>
    <row r="36" spans="1:8" s="1" customFormat="1" ht="15.75" x14ac:dyDescent="0.25">
      <c r="A36" s="224" t="s">
        <v>45</v>
      </c>
      <c r="B36" s="187" t="s">
        <v>46</v>
      </c>
      <c r="C36" s="225">
        <v>100</v>
      </c>
      <c r="D36" s="226"/>
      <c r="E36" s="227">
        <v>0.4</v>
      </c>
      <c r="F36" s="228">
        <v>0.4</v>
      </c>
      <c r="G36" s="229">
        <v>9.8000000000000007</v>
      </c>
      <c r="H36" s="241">
        <v>47</v>
      </c>
    </row>
    <row r="37" spans="1:8" s="1" customFormat="1" ht="15.75" x14ac:dyDescent="0.25">
      <c r="A37" s="230" t="s">
        <v>45</v>
      </c>
      <c r="B37" s="162" t="s">
        <v>46</v>
      </c>
      <c r="C37" s="231"/>
      <c r="D37" s="232">
        <v>100</v>
      </c>
      <c r="E37" s="233">
        <v>0.4</v>
      </c>
      <c r="F37" s="234">
        <v>0.4</v>
      </c>
      <c r="G37" s="235">
        <v>9.8000000000000007</v>
      </c>
      <c r="H37" s="242">
        <v>47</v>
      </c>
    </row>
    <row r="38" spans="1:8" ht="15.75" x14ac:dyDescent="0.25">
      <c r="A38" s="251" t="s">
        <v>206</v>
      </c>
      <c r="B38" s="155" t="s">
        <v>207</v>
      </c>
      <c r="C38" s="253">
        <v>50</v>
      </c>
      <c r="D38" s="254"/>
      <c r="E38" s="255">
        <v>3.9</v>
      </c>
      <c r="F38" s="256">
        <v>4</v>
      </c>
      <c r="G38" s="257">
        <v>28.25</v>
      </c>
      <c r="H38" s="258">
        <v>165</v>
      </c>
    </row>
    <row r="39" spans="1:8" ht="15.75" x14ac:dyDescent="0.25">
      <c r="A39" s="230" t="s">
        <v>206</v>
      </c>
      <c r="B39" s="162" t="s">
        <v>207</v>
      </c>
      <c r="C39" s="231"/>
      <c r="D39" s="232">
        <v>50</v>
      </c>
      <c r="E39" s="233">
        <v>3.9</v>
      </c>
      <c r="F39" s="234">
        <v>4</v>
      </c>
      <c r="G39" s="235">
        <v>28.25</v>
      </c>
      <c r="H39" s="242">
        <v>165</v>
      </c>
    </row>
    <row r="40" spans="1:8" ht="15.75" x14ac:dyDescent="0.25">
      <c r="A40" s="251" t="s">
        <v>166</v>
      </c>
      <c r="B40" s="155" t="s">
        <v>228</v>
      </c>
      <c r="C40" s="253">
        <v>200</v>
      </c>
      <c r="D40" s="254"/>
      <c r="E40" s="255">
        <v>5.8</v>
      </c>
      <c r="F40" s="256">
        <v>5</v>
      </c>
      <c r="G40" s="257">
        <v>9.6</v>
      </c>
      <c r="H40" s="258">
        <v>106</v>
      </c>
    </row>
    <row r="41" spans="1:8" ht="15.75" x14ac:dyDescent="0.25">
      <c r="A41" s="296" t="s">
        <v>166</v>
      </c>
      <c r="B41" s="188" t="s">
        <v>228</v>
      </c>
      <c r="C41" s="297"/>
      <c r="D41" s="298">
        <v>200</v>
      </c>
      <c r="E41" s="299">
        <v>5.8</v>
      </c>
      <c r="F41" s="300">
        <v>5</v>
      </c>
      <c r="G41" s="301">
        <v>9.6</v>
      </c>
      <c r="H41" s="302">
        <v>106</v>
      </c>
    </row>
    <row r="42" spans="1:8" s="33" customFormat="1" ht="15.75" x14ac:dyDescent="0.25">
      <c r="A42" s="280"/>
      <c r="B42" s="281" t="s">
        <v>118</v>
      </c>
      <c r="C42" s="282"/>
      <c r="D42" s="283"/>
      <c r="E42" s="284">
        <f>E36+E38+E40</f>
        <v>10.1</v>
      </c>
      <c r="F42" s="285">
        <f t="shared" ref="F42:H42" si="5">F36+F38+F40</f>
        <v>9.4</v>
      </c>
      <c r="G42" s="286">
        <f t="shared" si="5"/>
        <v>47.65</v>
      </c>
      <c r="H42" s="287">
        <f t="shared" si="5"/>
        <v>318</v>
      </c>
    </row>
    <row r="43" spans="1:8" s="33" customFormat="1" ht="15.75" x14ac:dyDescent="0.25">
      <c r="A43" s="303"/>
      <c r="B43" s="304" t="s">
        <v>119</v>
      </c>
      <c r="C43" s="305"/>
      <c r="D43" s="306"/>
      <c r="E43" s="307">
        <f>E37+E39+E41</f>
        <v>10.1</v>
      </c>
      <c r="F43" s="308">
        <f t="shared" ref="F43:H43" si="6">F37+F39+F41</f>
        <v>9.4</v>
      </c>
      <c r="G43" s="309">
        <f t="shared" si="6"/>
        <v>47.65</v>
      </c>
      <c r="H43" s="310">
        <f t="shared" si="6"/>
        <v>318</v>
      </c>
    </row>
    <row r="44" spans="1:8" s="33" customFormat="1" ht="15.75" x14ac:dyDescent="0.25">
      <c r="A44" s="311"/>
      <c r="B44" s="312" t="s">
        <v>120</v>
      </c>
      <c r="C44" s="313"/>
      <c r="D44" s="314"/>
      <c r="E44" s="315">
        <f>E42+E33+E16</f>
        <v>57.260000000000005</v>
      </c>
      <c r="F44" s="316">
        <f t="shared" ref="F44:H44" si="7">F42+F33+F16</f>
        <v>64.013333333333335</v>
      </c>
      <c r="G44" s="317">
        <f t="shared" si="7"/>
        <v>251.29555555555555</v>
      </c>
      <c r="H44" s="318">
        <f t="shared" si="7"/>
        <v>2040.9166666666665</v>
      </c>
    </row>
    <row r="45" spans="1:8" s="33" customFormat="1" ht="16.5" thickBot="1" x14ac:dyDescent="0.3">
      <c r="A45" s="319"/>
      <c r="B45" s="320" t="s">
        <v>121</v>
      </c>
      <c r="C45" s="321"/>
      <c r="D45" s="322"/>
      <c r="E45" s="323">
        <f>E43+E34+E17</f>
        <v>63.853333333333332</v>
      </c>
      <c r="F45" s="324">
        <f t="shared" ref="F45:H45" si="8">F43+F34+F17</f>
        <v>77.123333333333335</v>
      </c>
      <c r="G45" s="325">
        <f t="shared" si="8"/>
        <v>270.15472222222223</v>
      </c>
      <c r="H45" s="326">
        <f t="shared" si="8"/>
        <v>2258.999166666667</v>
      </c>
    </row>
    <row r="46" spans="1:8" ht="5.65" customHeight="1" x14ac:dyDescent="0.25">
      <c r="C46" s="132"/>
      <c r="D46" s="132"/>
      <c r="E46" s="132"/>
    </row>
    <row r="47" spans="1:8" ht="5.65" customHeight="1" x14ac:dyDescent="0.25">
      <c r="C47" s="132"/>
      <c r="D47" s="132"/>
      <c r="E47" s="132"/>
    </row>
    <row r="48" spans="1:8" ht="5.65" customHeight="1" x14ac:dyDescent="0.25">
      <c r="C48" s="132"/>
      <c r="D48" s="132"/>
    </row>
    <row r="49" spans="3:4" ht="15" x14ac:dyDescent="0.25">
      <c r="C49" s="132"/>
      <c r="D49" s="132"/>
    </row>
    <row r="50" spans="3:4" ht="15" x14ac:dyDescent="0.25"/>
  </sheetData>
  <mergeCells count="10">
    <mergeCell ref="A35:H35"/>
    <mergeCell ref="A18:H18"/>
    <mergeCell ref="A5:H5"/>
    <mergeCell ref="A1:H1"/>
    <mergeCell ref="A2:H2"/>
    <mergeCell ref="A3:A4"/>
    <mergeCell ref="B3:B4"/>
    <mergeCell ref="C3:D3"/>
    <mergeCell ref="E3:G3"/>
    <mergeCell ref="H3:H4"/>
  </mergeCells>
  <pageMargins left="0.31496062992125984" right="0.31496062992125984" top="0.43307086614173229" bottom="0.19685039370078741" header="0.19685039370078741" footer="0.19685039370078741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J12" sqref="J12"/>
    </sheetView>
  </sheetViews>
  <sheetFormatPr defaultRowHeight="15" x14ac:dyDescent="0.25"/>
  <cols>
    <col min="1" max="1" width="9.5703125" customWidth="1"/>
    <col min="2" max="2" width="38" style="3" customWidth="1"/>
    <col min="5" max="5" width="6.42578125" customWidth="1"/>
    <col min="6" max="6" width="9" customWidth="1"/>
    <col min="7" max="7" width="8.42578125" customWidth="1"/>
    <col min="8" max="8" width="11.28515625" customWidth="1"/>
  </cols>
  <sheetData>
    <row r="1" spans="1:8" ht="15.75" x14ac:dyDescent="0.25">
      <c r="A1" s="337" t="s">
        <v>123</v>
      </c>
      <c r="B1" s="338"/>
      <c r="C1" s="338"/>
      <c r="D1" s="338"/>
      <c r="E1" s="338"/>
      <c r="F1" s="338"/>
      <c r="G1" s="338"/>
      <c r="H1" s="338"/>
    </row>
    <row r="2" spans="1:8" ht="16.5" thickBot="1" x14ac:dyDescent="0.3">
      <c r="A2" s="339" t="s">
        <v>211</v>
      </c>
      <c r="B2" s="339"/>
      <c r="C2" s="339"/>
      <c r="D2" s="339"/>
      <c r="E2" s="339"/>
      <c r="F2" s="339"/>
      <c r="G2" s="339"/>
      <c r="H2" s="339"/>
    </row>
    <row r="3" spans="1:8" ht="15" customHeight="1" x14ac:dyDescent="0.25">
      <c r="A3" s="340" t="s">
        <v>80</v>
      </c>
      <c r="B3" s="340" t="s">
        <v>64</v>
      </c>
      <c r="C3" s="342" t="s">
        <v>65</v>
      </c>
      <c r="D3" s="343"/>
      <c r="E3" s="344" t="s">
        <v>66</v>
      </c>
      <c r="F3" s="345"/>
      <c r="G3" s="346"/>
      <c r="H3" s="347" t="s">
        <v>67</v>
      </c>
    </row>
    <row r="4" spans="1:8" ht="32.25" thickBot="1" x14ac:dyDescent="0.3">
      <c r="A4" s="341"/>
      <c r="B4" s="341"/>
      <c r="C4" s="133" t="s">
        <v>69</v>
      </c>
      <c r="D4" s="134" t="s">
        <v>70</v>
      </c>
      <c r="E4" s="135" t="s">
        <v>0</v>
      </c>
      <c r="F4" s="136" t="s">
        <v>71</v>
      </c>
      <c r="G4" s="137" t="s">
        <v>72</v>
      </c>
      <c r="H4" s="348"/>
    </row>
    <row r="5" spans="1:8" ht="16.5" thickBot="1" x14ac:dyDescent="0.3">
      <c r="A5" s="335" t="s">
        <v>81</v>
      </c>
      <c r="B5" s="336"/>
      <c r="C5" s="336"/>
      <c r="D5" s="336"/>
      <c r="E5" s="336"/>
      <c r="F5" s="336"/>
      <c r="G5" s="336"/>
      <c r="H5" s="336"/>
    </row>
    <row r="6" spans="1:8" ht="15.75" x14ac:dyDescent="0.25">
      <c r="A6" s="411" t="s">
        <v>214</v>
      </c>
      <c r="B6" s="412" t="s">
        <v>213</v>
      </c>
      <c r="C6" s="413">
        <v>35</v>
      </c>
      <c r="D6" s="414"/>
      <c r="E6" s="415">
        <v>5.21</v>
      </c>
      <c r="F6" s="416">
        <v>7.38</v>
      </c>
      <c r="G6" s="417">
        <v>7.7</v>
      </c>
      <c r="H6" s="459">
        <v>119</v>
      </c>
    </row>
    <row r="7" spans="1:8" s="12" customFormat="1" ht="15.75" x14ac:dyDescent="0.25">
      <c r="A7" s="419" t="s">
        <v>214</v>
      </c>
      <c r="B7" s="420" t="s">
        <v>213</v>
      </c>
      <c r="C7" s="421"/>
      <c r="D7" s="422">
        <v>35</v>
      </c>
      <c r="E7" s="423">
        <v>5.21</v>
      </c>
      <c r="F7" s="424">
        <v>7.38</v>
      </c>
      <c r="G7" s="425">
        <v>7.7</v>
      </c>
      <c r="H7" s="471">
        <v>119</v>
      </c>
    </row>
    <row r="8" spans="1:8" ht="15.75" x14ac:dyDescent="0.25">
      <c r="A8" s="427" t="s">
        <v>159</v>
      </c>
      <c r="B8" s="435" t="s">
        <v>160</v>
      </c>
      <c r="C8" s="429">
        <v>150</v>
      </c>
      <c r="D8" s="430"/>
      <c r="E8" s="431">
        <v>20.7</v>
      </c>
      <c r="F8" s="432">
        <v>19.7</v>
      </c>
      <c r="G8" s="433">
        <v>31.7</v>
      </c>
      <c r="H8" s="469">
        <v>387</v>
      </c>
    </row>
    <row r="9" spans="1:8" ht="15.75" x14ac:dyDescent="0.25">
      <c r="A9" s="419" t="s">
        <v>159</v>
      </c>
      <c r="B9" s="436" t="s">
        <v>160</v>
      </c>
      <c r="C9" s="421"/>
      <c r="D9" s="422">
        <v>200</v>
      </c>
      <c r="E9" s="423">
        <f>$D9*E8/$C8</f>
        <v>27.6</v>
      </c>
      <c r="F9" s="424">
        <f t="shared" ref="F9:H9" si="0">$D9*F8/$C8</f>
        <v>26.266666666666666</v>
      </c>
      <c r="G9" s="425">
        <f t="shared" si="0"/>
        <v>42.266666666666666</v>
      </c>
      <c r="H9" s="471">
        <f t="shared" si="0"/>
        <v>516</v>
      </c>
    </row>
    <row r="10" spans="1:8" ht="15.75" x14ac:dyDescent="0.25">
      <c r="A10" s="427" t="s">
        <v>161</v>
      </c>
      <c r="B10" s="428" t="s">
        <v>162</v>
      </c>
      <c r="C10" s="429">
        <v>20</v>
      </c>
      <c r="D10" s="430"/>
      <c r="E10" s="431">
        <v>1.52</v>
      </c>
      <c r="F10" s="432">
        <v>0.16</v>
      </c>
      <c r="G10" s="433">
        <v>9.84</v>
      </c>
      <c r="H10" s="469">
        <v>47</v>
      </c>
    </row>
    <row r="11" spans="1:8" ht="15.75" x14ac:dyDescent="0.25">
      <c r="A11" s="419" t="s">
        <v>161</v>
      </c>
      <c r="B11" s="420" t="s">
        <v>162</v>
      </c>
      <c r="C11" s="421"/>
      <c r="D11" s="422">
        <v>20</v>
      </c>
      <c r="E11" s="423">
        <v>1.52</v>
      </c>
      <c r="F11" s="424">
        <v>0.16</v>
      </c>
      <c r="G11" s="425">
        <v>9.84</v>
      </c>
      <c r="H11" s="471">
        <v>47</v>
      </c>
    </row>
    <row r="12" spans="1:8" ht="31.5" x14ac:dyDescent="0.25">
      <c r="A12" s="427" t="s">
        <v>163</v>
      </c>
      <c r="B12" s="428" t="s">
        <v>164</v>
      </c>
      <c r="C12" s="429">
        <v>200</v>
      </c>
      <c r="D12" s="430"/>
      <c r="E12" s="431">
        <v>2.9</v>
      </c>
      <c r="F12" s="432">
        <v>2</v>
      </c>
      <c r="G12" s="433">
        <v>20.9</v>
      </c>
      <c r="H12" s="469">
        <v>113</v>
      </c>
    </row>
    <row r="13" spans="1:8" ht="31.5" x14ac:dyDescent="0.25">
      <c r="A13" s="460" t="s">
        <v>163</v>
      </c>
      <c r="B13" s="472" t="s">
        <v>164</v>
      </c>
      <c r="C13" s="462"/>
      <c r="D13" s="519">
        <v>200</v>
      </c>
      <c r="E13" s="464">
        <v>2.9</v>
      </c>
      <c r="F13" s="465">
        <v>2</v>
      </c>
      <c r="G13" s="466">
        <v>20.9</v>
      </c>
      <c r="H13" s="467">
        <v>113</v>
      </c>
    </row>
    <row r="14" spans="1:8" s="33" customFormat="1" ht="15.75" x14ac:dyDescent="0.25">
      <c r="A14" s="437"/>
      <c r="B14" s="438" t="s">
        <v>118</v>
      </c>
      <c r="C14" s="439"/>
      <c r="D14" s="440"/>
      <c r="E14" s="441">
        <f t="shared" ref="E14:G14" si="1">E6+E8+E10+E12</f>
        <v>30.33</v>
      </c>
      <c r="F14" s="442">
        <f t="shared" si="1"/>
        <v>29.24</v>
      </c>
      <c r="G14" s="443">
        <f t="shared" si="1"/>
        <v>70.139999999999986</v>
      </c>
      <c r="H14" s="474">
        <f>H6+H8+H10+H12</f>
        <v>666</v>
      </c>
    </row>
    <row r="15" spans="1:8" s="33" customFormat="1" ht="16.5" thickBot="1" x14ac:dyDescent="0.3">
      <c r="A15" s="445"/>
      <c r="B15" s="446" t="s">
        <v>119</v>
      </c>
      <c r="C15" s="447"/>
      <c r="D15" s="448"/>
      <c r="E15" s="449">
        <f t="shared" ref="E15:G15" si="2">E7+E9+E11+E13</f>
        <v>37.230000000000004</v>
      </c>
      <c r="F15" s="450">
        <f t="shared" si="2"/>
        <v>35.806666666666665</v>
      </c>
      <c r="G15" s="451">
        <f t="shared" si="2"/>
        <v>80.706666666666678</v>
      </c>
      <c r="H15" s="479">
        <f>H7+H9+H11+H13</f>
        <v>795</v>
      </c>
    </row>
    <row r="16" spans="1:8" ht="16.5" thickBot="1" x14ac:dyDescent="0.3">
      <c r="A16" s="409" t="s">
        <v>98</v>
      </c>
      <c r="B16" s="410"/>
      <c r="C16" s="410"/>
      <c r="D16" s="410"/>
      <c r="E16" s="410"/>
      <c r="F16" s="410"/>
      <c r="G16" s="410"/>
      <c r="H16" s="410"/>
    </row>
    <row r="17" spans="1:8" ht="15.75" x14ac:dyDescent="0.25">
      <c r="A17" s="411" t="s">
        <v>102</v>
      </c>
      <c r="B17" s="454" t="s">
        <v>103</v>
      </c>
      <c r="C17" s="413">
        <v>80</v>
      </c>
      <c r="D17" s="414"/>
      <c r="E17" s="415">
        <v>2.2400000000000002</v>
      </c>
      <c r="F17" s="416">
        <v>9.68</v>
      </c>
      <c r="G17" s="417">
        <v>5.68</v>
      </c>
      <c r="H17" s="459">
        <v>118.4</v>
      </c>
    </row>
    <row r="18" spans="1:8" ht="15.75" x14ac:dyDescent="0.25">
      <c r="A18" s="419" t="s">
        <v>102</v>
      </c>
      <c r="B18" s="436" t="s">
        <v>103</v>
      </c>
      <c r="C18" s="421"/>
      <c r="D18" s="422">
        <v>100</v>
      </c>
      <c r="E18" s="423">
        <f t="shared" ref="E18:H18" si="3">100*E17/$C17</f>
        <v>2.8000000000000003</v>
      </c>
      <c r="F18" s="424">
        <f t="shared" si="3"/>
        <v>12.1</v>
      </c>
      <c r="G18" s="425">
        <f t="shared" si="3"/>
        <v>7.1</v>
      </c>
      <c r="H18" s="471">
        <f t="shared" si="3"/>
        <v>148</v>
      </c>
    </row>
    <row r="19" spans="1:8" ht="15.75" customHeight="1" x14ac:dyDescent="0.25">
      <c r="A19" s="427" t="s">
        <v>24</v>
      </c>
      <c r="B19" s="428" t="s">
        <v>165</v>
      </c>
      <c r="C19" s="429">
        <v>250</v>
      </c>
      <c r="D19" s="430"/>
      <c r="E19" s="431">
        <v>2.2999999999999998</v>
      </c>
      <c r="F19" s="432">
        <v>4.25</v>
      </c>
      <c r="G19" s="433">
        <v>15.1</v>
      </c>
      <c r="H19" s="469">
        <v>108</v>
      </c>
    </row>
    <row r="20" spans="1:8" ht="16.5" customHeight="1" x14ac:dyDescent="0.25">
      <c r="A20" s="419" t="s">
        <v>24</v>
      </c>
      <c r="B20" s="420" t="s">
        <v>165</v>
      </c>
      <c r="C20" s="462"/>
      <c r="D20" s="519">
        <v>250</v>
      </c>
      <c r="E20" s="423">
        <v>2.2999999999999998</v>
      </c>
      <c r="F20" s="424">
        <v>4.25</v>
      </c>
      <c r="G20" s="425">
        <v>15.1</v>
      </c>
      <c r="H20" s="471">
        <v>108</v>
      </c>
    </row>
    <row r="21" spans="1:8" ht="15.75" customHeight="1" x14ac:dyDescent="0.25">
      <c r="A21" s="427" t="s">
        <v>153</v>
      </c>
      <c r="B21" s="428" t="s">
        <v>154</v>
      </c>
      <c r="C21" s="429">
        <v>100</v>
      </c>
      <c r="D21" s="430"/>
      <c r="E21" s="431">
        <v>13.4</v>
      </c>
      <c r="F21" s="432">
        <v>7.2</v>
      </c>
      <c r="G21" s="433">
        <v>3.1</v>
      </c>
      <c r="H21" s="469">
        <v>129</v>
      </c>
    </row>
    <row r="22" spans="1:8" ht="14.25" customHeight="1" x14ac:dyDescent="0.25">
      <c r="A22" s="419" t="s">
        <v>153</v>
      </c>
      <c r="B22" s="420" t="s">
        <v>154</v>
      </c>
      <c r="C22" s="462"/>
      <c r="D22" s="519">
        <v>100</v>
      </c>
      <c r="E22" s="423">
        <v>13.4</v>
      </c>
      <c r="F22" s="424">
        <v>7.2</v>
      </c>
      <c r="G22" s="425">
        <v>3.1</v>
      </c>
      <c r="H22" s="471">
        <v>129</v>
      </c>
    </row>
    <row r="23" spans="1:8" ht="15.75" x14ac:dyDescent="0.25">
      <c r="A23" s="427" t="s">
        <v>35</v>
      </c>
      <c r="B23" s="428" t="s">
        <v>36</v>
      </c>
      <c r="C23" s="429">
        <v>180</v>
      </c>
      <c r="D23" s="430"/>
      <c r="E23" s="431">
        <v>3.4</v>
      </c>
      <c r="F23" s="432">
        <v>8.8000000000000007</v>
      </c>
      <c r="G23" s="433">
        <v>22.8</v>
      </c>
      <c r="H23" s="469">
        <v>183.6</v>
      </c>
    </row>
    <row r="24" spans="1:8" ht="15.75" x14ac:dyDescent="0.25">
      <c r="A24" s="460" t="s">
        <v>35</v>
      </c>
      <c r="B24" s="472" t="s">
        <v>36</v>
      </c>
      <c r="C24" s="462"/>
      <c r="D24" s="519">
        <v>230</v>
      </c>
      <c r="E24" s="464">
        <v>4.3699999999999992</v>
      </c>
      <c r="F24" s="465">
        <v>11.27</v>
      </c>
      <c r="G24" s="466">
        <v>29.209999999999997</v>
      </c>
      <c r="H24" s="467">
        <v>234.6</v>
      </c>
    </row>
    <row r="25" spans="1:8" ht="15.75" x14ac:dyDescent="0.25">
      <c r="A25" s="427" t="s">
        <v>43</v>
      </c>
      <c r="B25" s="428" t="s">
        <v>44</v>
      </c>
      <c r="C25" s="429">
        <v>40</v>
      </c>
      <c r="D25" s="430"/>
      <c r="E25" s="431">
        <v>4</v>
      </c>
      <c r="F25" s="432">
        <v>0.48</v>
      </c>
      <c r="G25" s="433">
        <v>13.36</v>
      </c>
      <c r="H25" s="469">
        <v>69.599999999999994</v>
      </c>
    </row>
    <row r="26" spans="1:8" ht="15.75" x14ac:dyDescent="0.25">
      <c r="A26" s="419" t="s">
        <v>43</v>
      </c>
      <c r="B26" s="420" t="s">
        <v>44</v>
      </c>
      <c r="C26" s="421"/>
      <c r="D26" s="422">
        <v>60</v>
      </c>
      <c r="E26" s="423">
        <v>3.96</v>
      </c>
      <c r="F26" s="424">
        <v>0.72</v>
      </c>
      <c r="G26" s="425">
        <v>20.04</v>
      </c>
      <c r="H26" s="471">
        <v>104.4</v>
      </c>
    </row>
    <row r="27" spans="1:8" ht="15.75" x14ac:dyDescent="0.25">
      <c r="A27" s="427" t="s">
        <v>161</v>
      </c>
      <c r="B27" s="428" t="s">
        <v>162</v>
      </c>
      <c r="C27" s="429">
        <v>30</v>
      </c>
      <c r="D27" s="430"/>
      <c r="E27" s="431">
        <v>2.2799999999999998</v>
      </c>
      <c r="F27" s="432">
        <v>0.24</v>
      </c>
      <c r="G27" s="433">
        <v>14.76</v>
      </c>
      <c r="H27" s="469">
        <v>70.5</v>
      </c>
    </row>
    <row r="28" spans="1:8" ht="15.75" x14ac:dyDescent="0.25">
      <c r="A28" s="419" t="s">
        <v>161</v>
      </c>
      <c r="B28" s="420" t="s">
        <v>162</v>
      </c>
      <c r="C28" s="421"/>
      <c r="D28" s="422">
        <v>30</v>
      </c>
      <c r="E28" s="423">
        <v>2.2799999999999998</v>
      </c>
      <c r="F28" s="424">
        <v>0.24</v>
      </c>
      <c r="G28" s="425">
        <v>14.76</v>
      </c>
      <c r="H28" s="471">
        <v>70.5</v>
      </c>
    </row>
    <row r="29" spans="1:8" ht="15.75" x14ac:dyDescent="0.25">
      <c r="A29" s="427" t="s">
        <v>11</v>
      </c>
      <c r="B29" s="428" t="s">
        <v>12</v>
      </c>
      <c r="C29" s="429">
        <v>200</v>
      </c>
      <c r="D29" s="430"/>
      <c r="E29" s="431">
        <v>0.3</v>
      </c>
      <c r="F29" s="432">
        <v>0.2</v>
      </c>
      <c r="G29" s="433">
        <v>25.1</v>
      </c>
      <c r="H29" s="469">
        <v>103</v>
      </c>
    </row>
    <row r="30" spans="1:8" ht="15.75" x14ac:dyDescent="0.25">
      <c r="A30" s="419" t="s">
        <v>11</v>
      </c>
      <c r="B30" s="420" t="s">
        <v>12</v>
      </c>
      <c r="C30" s="421"/>
      <c r="D30" s="422">
        <v>200</v>
      </c>
      <c r="E30" s="423">
        <v>0.3</v>
      </c>
      <c r="F30" s="424">
        <v>0.2</v>
      </c>
      <c r="G30" s="425">
        <v>25.1</v>
      </c>
      <c r="H30" s="471">
        <v>103</v>
      </c>
    </row>
    <row r="31" spans="1:8" s="33" customFormat="1" ht="15.75" x14ac:dyDescent="0.25">
      <c r="A31" s="437"/>
      <c r="B31" s="438" t="s">
        <v>118</v>
      </c>
      <c r="C31" s="439"/>
      <c r="D31" s="440"/>
      <c r="E31" s="441">
        <f t="shared" ref="E31:G31" si="4">E17+E19+E21+E23+E25+E27+E29</f>
        <v>27.92</v>
      </c>
      <c r="F31" s="442">
        <f t="shared" si="4"/>
        <v>30.849999999999998</v>
      </c>
      <c r="G31" s="443">
        <f t="shared" si="4"/>
        <v>99.9</v>
      </c>
      <c r="H31" s="474">
        <f>H17+H19+H21+H23+H25+H27+H29</f>
        <v>782.1</v>
      </c>
    </row>
    <row r="32" spans="1:8" s="33" customFormat="1" ht="16.5" thickBot="1" x14ac:dyDescent="0.3">
      <c r="A32" s="445"/>
      <c r="B32" s="446" t="s">
        <v>119</v>
      </c>
      <c r="C32" s="447"/>
      <c r="D32" s="448"/>
      <c r="E32" s="449">
        <f t="shared" ref="E32:G32" si="5">E18+E20+E22+E24+E26+E28+E30</f>
        <v>29.41</v>
      </c>
      <c r="F32" s="450">
        <f t="shared" si="5"/>
        <v>35.980000000000004</v>
      </c>
      <c r="G32" s="451">
        <f t="shared" si="5"/>
        <v>114.41</v>
      </c>
      <c r="H32" s="479">
        <f>H18+H20+H22+H24+H26+H28+H30</f>
        <v>897.5</v>
      </c>
    </row>
    <row r="33" spans="1:8" ht="16.5" thickBot="1" x14ac:dyDescent="0.3">
      <c r="A33" s="409" t="s">
        <v>99</v>
      </c>
      <c r="B33" s="410"/>
      <c r="C33" s="410"/>
      <c r="D33" s="410"/>
      <c r="E33" s="410"/>
      <c r="F33" s="410"/>
      <c r="G33" s="410"/>
      <c r="H33" s="410"/>
    </row>
    <row r="34" spans="1:8" ht="15.75" x14ac:dyDescent="0.25">
      <c r="A34" s="411" t="s">
        <v>45</v>
      </c>
      <c r="B34" s="454" t="s">
        <v>145</v>
      </c>
      <c r="C34" s="413">
        <v>100</v>
      </c>
      <c r="D34" s="414"/>
      <c r="E34" s="415">
        <v>0.9</v>
      </c>
      <c r="F34" s="416">
        <v>0.1</v>
      </c>
      <c r="G34" s="417">
        <v>9</v>
      </c>
      <c r="H34" s="459">
        <v>47</v>
      </c>
    </row>
    <row r="35" spans="1:8" ht="15.75" x14ac:dyDescent="0.25">
      <c r="A35" s="460" t="s">
        <v>45</v>
      </c>
      <c r="B35" s="461" t="s">
        <v>145</v>
      </c>
      <c r="C35" s="462"/>
      <c r="D35" s="519">
        <v>100</v>
      </c>
      <c r="E35" s="423">
        <v>0.9</v>
      </c>
      <c r="F35" s="424">
        <v>0.1</v>
      </c>
      <c r="G35" s="425">
        <v>9</v>
      </c>
      <c r="H35" s="471">
        <v>47</v>
      </c>
    </row>
    <row r="36" spans="1:8" ht="15.75" x14ac:dyDescent="0.25">
      <c r="A36" s="427" t="s">
        <v>48</v>
      </c>
      <c r="B36" s="428" t="s">
        <v>49</v>
      </c>
      <c r="C36" s="429">
        <v>50</v>
      </c>
      <c r="D36" s="430"/>
      <c r="E36" s="431">
        <v>3.91</v>
      </c>
      <c r="F36" s="432">
        <v>5.25</v>
      </c>
      <c r="G36" s="433">
        <v>30.083333333333336</v>
      </c>
      <c r="H36" s="469">
        <v>183.33333333333334</v>
      </c>
    </row>
    <row r="37" spans="1:8" ht="15.75" x14ac:dyDescent="0.25">
      <c r="A37" s="460" t="s">
        <v>48</v>
      </c>
      <c r="B37" s="472" t="s">
        <v>49</v>
      </c>
      <c r="C37" s="462"/>
      <c r="D37" s="519">
        <v>50</v>
      </c>
      <c r="E37" s="423">
        <v>3.91</v>
      </c>
      <c r="F37" s="424">
        <v>5.25</v>
      </c>
      <c r="G37" s="425">
        <v>30.083333333333336</v>
      </c>
      <c r="H37" s="471">
        <v>183.33333333333334</v>
      </c>
    </row>
    <row r="38" spans="1:8" ht="15.75" x14ac:dyDescent="0.25">
      <c r="A38" s="427" t="s">
        <v>166</v>
      </c>
      <c r="B38" s="428" t="s">
        <v>167</v>
      </c>
      <c r="C38" s="429">
        <v>200</v>
      </c>
      <c r="D38" s="430"/>
      <c r="E38" s="431">
        <v>5.8</v>
      </c>
      <c r="F38" s="432">
        <v>5</v>
      </c>
      <c r="G38" s="433">
        <v>9.6</v>
      </c>
      <c r="H38" s="469">
        <v>106</v>
      </c>
    </row>
    <row r="39" spans="1:8" ht="15.75" x14ac:dyDescent="0.25">
      <c r="A39" s="419" t="s">
        <v>166</v>
      </c>
      <c r="B39" s="420" t="s">
        <v>167</v>
      </c>
      <c r="C39" s="421"/>
      <c r="D39" s="422">
        <v>200</v>
      </c>
      <c r="E39" s="423">
        <v>5.8</v>
      </c>
      <c r="F39" s="424">
        <v>5</v>
      </c>
      <c r="G39" s="425">
        <v>9.6</v>
      </c>
      <c r="H39" s="471">
        <v>106</v>
      </c>
    </row>
    <row r="40" spans="1:8" s="33" customFormat="1" ht="15.75" x14ac:dyDescent="0.25">
      <c r="A40" s="437"/>
      <c r="B40" s="438" t="s">
        <v>118</v>
      </c>
      <c r="C40" s="439"/>
      <c r="D40" s="440"/>
      <c r="E40" s="441">
        <f t="shared" ref="E40:G40" si="6">E34+E36+E38</f>
        <v>10.61</v>
      </c>
      <c r="F40" s="442">
        <f t="shared" si="6"/>
        <v>10.35</v>
      </c>
      <c r="G40" s="443">
        <f t="shared" si="6"/>
        <v>48.683333333333337</v>
      </c>
      <c r="H40" s="474">
        <f>H34+H36+H38</f>
        <v>336.33333333333337</v>
      </c>
    </row>
    <row r="41" spans="1:8" s="33" customFormat="1" ht="15.75" x14ac:dyDescent="0.25">
      <c r="A41" s="495"/>
      <c r="B41" s="496" t="s">
        <v>119</v>
      </c>
      <c r="C41" s="497"/>
      <c r="D41" s="498"/>
      <c r="E41" s="499">
        <f t="shared" ref="E41:G41" si="7">E35+E37+E39</f>
        <v>10.61</v>
      </c>
      <c r="F41" s="500">
        <f t="shared" si="7"/>
        <v>10.35</v>
      </c>
      <c r="G41" s="501">
        <f t="shared" si="7"/>
        <v>48.683333333333337</v>
      </c>
      <c r="H41" s="520">
        <f>H35+H37+H39</f>
        <v>336.33333333333337</v>
      </c>
    </row>
    <row r="42" spans="1:8" s="33" customFormat="1" ht="15.75" x14ac:dyDescent="0.25">
      <c r="A42" s="503"/>
      <c r="B42" s="504" t="s">
        <v>120</v>
      </c>
      <c r="C42" s="505"/>
      <c r="D42" s="506"/>
      <c r="E42" s="507">
        <f>E40+E31+E14</f>
        <v>68.86</v>
      </c>
      <c r="F42" s="508">
        <f t="shared" ref="F42:H42" si="8">F40+F31+F14</f>
        <v>70.44</v>
      </c>
      <c r="G42" s="509">
        <f t="shared" si="8"/>
        <v>218.72333333333333</v>
      </c>
      <c r="H42" s="521">
        <f t="shared" si="8"/>
        <v>1784.4333333333334</v>
      </c>
    </row>
    <row r="43" spans="1:8" s="33" customFormat="1" ht="16.5" thickBot="1" x14ac:dyDescent="0.3">
      <c r="A43" s="511"/>
      <c r="B43" s="512" t="s">
        <v>121</v>
      </c>
      <c r="C43" s="513"/>
      <c r="D43" s="514"/>
      <c r="E43" s="515">
        <f>E41+E32+E15</f>
        <v>77.25</v>
      </c>
      <c r="F43" s="516">
        <f t="shared" ref="F43:H43" si="9">F41+F32+F15</f>
        <v>82.13666666666667</v>
      </c>
      <c r="G43" s="517">
        <f t="shared" si="9"/>
        <v>243.8</v>
      </c>
      <c r="H43" s="522">
        <f t="shared" si="9"/>
        <v>2028.8333333333335</v>
      </c>
    </row>
    <row r="44" spans="1:8" ht="15.75" x14ac:dyDescent="0.25">
      <c r="A44" s="523"/>
      <c r="B44" s="524"/>
      <c r="C44" s="523"/>
      <c r="D44" s="523"/>
      <c r="E44" s="523"/>
      <c r="F44" s="523"/>
      <c r="G44" s="523"/>
      <c r="H44" s="523"/>
    </row>
  </sheetData>
  <mergeCells count="10">
    <mergeCell ref="A33:H33"/>
    <mergeCell ref="A16:H16"/>
    <mergeCell ref="A5:H5"/>
    <mergeCell ref="A1:H1"/>
    <mergeCell ref="A2:H2"/>
    <mergeCell ref="A3:A4"/>
    <mergeCell ref="B3:B4"/>
    <mergeCell ref="C3:D3"/>
    <mergeCell ref="E3:G3"/>
    <mergeCell ref="H3:H4"/>
  </mergeCells>
  <pageMargins left="0.36" right="0.27" top="0.57999999999999996" bottom="0.35433070866141736" header="0.55000000000000004" footer="0.31496062992125984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81" zoomScaleNormal="81" workbookViewId="0">
      <selection sqref="A1:H45"/>
    </sheetView>
  </sheetViews>
  <sheetFormatPr defaultRowHeight="15" x14ac:dyDescent="0.25"/>
  <cols>
    <col min="1" max="1" width="9.5703125" customWidth="1"/>
    <col min="2" max="2" width="36.28515625" style="3" customWidth="1"/>
    <col min="8" max="8" width="15.140625" customWidth="1"/>
  </cols>
  <sheetData>
    <row r="1" spans="1:8" ht="15.75" x14ac:dyDescent="0.25">
      <c r="A1" s="392" t="s">
        <v>124</v>
      </c>
      <c r="B1" s="393"/>
      <c r="C1" s="393"/>
      <c r="D1" s="393"/>
      <c r="E1" s="393"/>
      <c r="F1" s="393"/>
      <c r="G1" s="393"/>
      <c r="H1" s="393"/>
    </row>
    <row r="2" spans="1:8" ht="16.5" thickBot="1" x14ac:dyDescent="0.3">
      <c r="A2" s="394" t="s">
        <v>211</v>
      </c>
      <c r="B2" s="394"/>
      <c r="C2" s="394"/>
      <c r="D2" s="394"/>
      <c r="E2" s="394"/>
      <c r="F2" s="394"/>
      <c r="G2" s="394"/>
      <c r="H2" s="394"/>
    </row>
    <row r="3" spans="1:8" ht="15" customHeight="1" x14ac:dyDescent="0.25">
      <c r="A3" s="395" t="s">
        <v>80</v>
      </c>
      <c r="B3" s="395" t="s">
        <v>64</v>
      </c>
      <c r="C3" s="396" t="s">
        <v>65</v>
      </c>
      <c r="D3" s="397"/>
      <c r="E3" s="398" t="s">
        <v>66</v>
      </c>
      <c r="F3" s="399"/>
      <c r="G3" s="400"/>
      <c r="H3" s="401" t="s">
        <v>67</v>
      </c>
    </row>
    <row r="4" spans="1:8" s="33" customFormat="1" ht="48" thickBot="1" x14ac:dyDescent="0.3">
      <c r="A4" s="402"/>
      <c r="B4" s="402"/>
      <c r="C4" s="403" t="s">
        <v>69</v>
      </c>
      <c r="D4" s="404" t="s">
        <v>70</v>
      </c>
      <c r="E4" s="405" t="s">
        <v>0</v>
      </c>
      <c r="F4" s="406" t="s">
        <v>71</v>
      </c>
      <c r="G4" s="407" t="s">
        <v>72</v>
      </c>
      <c r="H4" s="408"/>
    </row>
    <row r="5" spans="1:8" ht="16.5" thickBot="1" x14ac:dyDescent="0.3">
      <c r="A5" s="409" t="s">
        <v>81</v>
      </c>
      <c r="B5" s="410"/>
      <c r="C5" s="410"/>
      <c r="D5" s="410"/>
      <c r="E5" s="410"/>
      <c r="F5" s="410"/>
      <c r="G5" s="410"/>
      <c r="H5" s="410"/>
    </row>
    <row r="6" spans="1:8" ht="15.75" x14ac:dyDescent="0.25">
      <c r="A6" s="411" t="s">
        <v>170</v>
      </c>
      <c r="B6" s="412" t="s">
        <v>171</v>
      </c>
      <c r="C6" s="413">
        <v>40</v>
      </c>
      <c r="D6" s="414"/>
      <c r="E6" s="415">
        <v>1.6</v>
      </c>
      <c r="F6" s="416">
        <v>16.7</v>
      </c>
      <c r="G6" s="417">
        <v>10</v>
      </c>
      <c r="H6" s="418">
        <v>197</v>
      </c>
    </row>
    <row r="7" spans="1:8" ht="15.75" x14ac:dyDescent="0.25">
      <c r="A7" s="419" t="s">
        <v>170</v>
      </c>
      <c r="B7" s="420" t="s">
        <v>171</v>
      </c>
      <c r="C7" s="421"/>
      <c r="D7" s="422">
        <v>40</v>
      </c>
      <c r="E7" s="423">
        <v>1.6</v>
      </c>
      <c r="F7" s="424">
        <v>16.7</v>
      </c>
      <c r="G7" s="425">
        <v>10</v>
      </c>
      <c r="H7" s="426">
        <v>197</v>
      </c>
    </row>
    <row r="8" spans="1:8" ht="15.75" x14ac:dyDescent="0.25">
      <c r="A8" s="427" t="s">
        <v>129</v>
      </c>
      <c r="B8" s="428" t="s">
        <v>130</v>
      </c>
      <c r="C8" s="429">
        <v>40</v>
      </c>
      <c r="D8" s="430"/>
      <c r="E8" s="431">
        <v>5.0999999999999996</v>
      </c>
      <c r="F8" s="432">
        <v>4.5999999999999996</v>
      </c>
      <c r="G8" s="433">
        <v>0.3</v>
      </c>
      <c r="H8" s="434">
        <v>63</v>
      </c>
    </row>
    <row r="9" spans="1:8" ht="15.75" x14ac:dyDescent="0.25">
      <c r="A9" s="419" t="s">
        <v>129</v>
      </c>
      <c r="B9" s="420" t="s">
        <v>130</v>
      </c>
      <c r="C9" s="421"/>
      <c r="D9" s="422">
        <v>40</v>
      </c>
      <c r="E9" s="423">
        <v>5.0999999999999996</v>
      </c>
      <c r="F9" s="424">
        <v>4.5999999999999996</v>
      </c>
      <c r="G9" s="425">
        <v>0.3</v>
      </c>
      <c r="H9" s="426">
        <v>63</v>
      </c>
    </row>
    <row r="10" spans="1:8" ht="15.75" x14ac:dyDescent="0.25">
      <c r="A10" s="427" t="s">
        <v>168</v>
      </c>
      <c r="B10" s="435" t="s">
        <v>169</v>
      </c>
      <c r="C10" s="429">
        <v>200</v>
      </c>
      <c r="D10" s="430"/>
      <c r="E10" s="431">
        <v>7.4</v>
      </c>
      <c r="F10" s="432">
        <v>7.48</v>
      </c>
      <c r="G10" s="433">
        <v>36.5</v>
      </c>
      <c r="H10" s="434">
        <v>243</v>
      </c>
    </row>
    <row r="11" spans="1:8" ht="15.75" x14ac:dyDescent="0.25">
      <c r="A11" s="419" t="s">
        <v>168</v>
      </c>
      <c r="B11" s="436" t="s">
        <v>169</v>
      </c>
      <c r="C11" s="421"/>
      <c r="D11" s="422">
        <v>250</v>
      </c>
      <c r="E11" s="423">
        <f t="shared" ref="E11:H11" si="0">250*E10/$C10</f>
        <v>9.25</v>
      </c>
      <c r="F11" s="424">
        <f t="shared" si="0"/>
        <v>9.35</v>
      </c>
      <c r="G11" s="425">
        <f t="shared" si="0"/>
        <v>45.625</v>
      </c>
      <c r="H11" s="426">
        <f t="shared" si="0"/>
        <v>303.75</v>
      </c>
    </row>
    <row r="12" spans="1:8" ht="15.75" x14ac:dyDescent="0.25">
      <c r="A12" s="427" t="s">
        <v>161</v>
      </c>
      <c r="B12" s="428" t="s">
        <v>162</v>
      </c>
      <c r="C12" s="429">
        <v>20</v>
      </c>
      <c r="D12" s="430"/>
      <c r="E12" s="431">
        <v>1.52</v>
      </c>
      <c r="F12" s="432">
        <v>0.16</v>
      </c>
      <c r="G12" s="433">
        <v>9.84</v>
      </c>
      <c r="H12" s="434">
        <v>47</v>
      </c>
    </row>
    <row r="13" spans="1:8" ht="15.75" x14ac:dyDescent="0.25">
      <c r="A13" s="419" t="s">
        <v>161</v>
      </c>
      <c r="B13" s="420" t="s">
        <v>162</v>
      </c>
      <c r="C13" s="421"/>
      <c r="D13" s="422">
        <v>20</v>
      </c>
      <c r="E13" s="423">
        <v>1.52</v>
      </c>
      <c r="F13" s="424">
        <v>0.16</v>
      </c>
      <c r="G13" s="425">
        <v>9.84</v>
      </c>
      <c r="H13" s="426">
        <v>47</v>
      </c>
    </row>
    <row r="14" spans="1:8" ht="15.75" x14ac:dyDescent="0.25">
      <c r="A14" s="427" t="s">
        <v>14</v>
      </c>
      <c r="B14" s="428" t="s">
        <v>15</v>
      </c>
      <c r="C14" s="429">
        <v>200</v>
      </c>
      <c r="D14" s="430"/>
      <c r="E14" s="431">
        <v>0.1</v>
      </c>
      <c r="F14" s="432">
        <v>0</v>
      </c>
      <c r="G14" s="433">
        <v>15.2</v>
      </c>
      <c r="H14" s="434">
        <v>61</v>
      </c>
    </row>
    <row r="15" spans="1:8" s="12" customFormat="1" ht="15.75" x14ac:dyDescent="0.25">
      <c r="A15" s="419" t="s">
        <v>14</v>
      </c>
      <c r="B15" s="420" t="s">
        <v>15</v>
      </c>
      <c r="C15" s="421"/>
      <c r="D15" s="422">
        <v>200</v>
      </c>
      <c r="E15" s="423">
        <v>0.1</v>
      </c>
      <c r="F15" s="424">
        <v>0</v>
      </c>
      <c r="G15" s="425">
        <v>15.2</v>
      </c>
      <c r="H15" s="426">
        <v>61</v>
      </c>
    </row>
    <row r="16" spans="1:8" s="33" customFormat="1" ht="15.75" x14ac:dyDescent="0.25">
      <c r="A16" s="437"/>
      <c r="B16" s="438" t="s">
        <v>118</v>
      </c>
      <c r="C16" s="439"/>
      <c r="D16" s="440"/>
      <c r="E16" s="441">
        <f t="shared" ref="E16:G16" si="1">E6+E8+E10+E12+E14</f>
        <v>15.719999999999999</v>
      </c>
      <c r="F16" s="442">
        <f t="shared" si="1"/>
        <v>28.939999999999998</v>
      </c>
      <c r="G16" s="443">
        <f t="shared" si="1"/>
        <v>71.84</v>
      </c>
      <c r="H16" s="444">
        <f>H6+H8+H10+H12+H14</f>
        <v>611</v>
      </c>
    </row>
    <row r="17" spans="1:13" s="33" customFormat="1" ht="16.5" thickBot="1" x14ac:dyDescent="0.3">
      <c r="A17" s="445"/>
      <c r="B17" s="446" t="s">
        <v>119</v>
      </c>
      <c r="C17" s="447"/>
      <c r="D17" s="448"/>
      <c r="E17" s="449">
        <f t="shared" ref="E17:G17" si="2">E7+E9+E11+E13+E15</f>
        <v>17.57</v>
      </c>
      <c r="F17" s="450">
        <f t="shared" si="2"/>
        <v>30.81</v>
      </c>
      <c r="G17" s="451">
        <f t="shared" si="2"/>
        <v>80.965000000000003</v>
      </c>
      <c r="H17" s="452">
        <f>H7+H9+H11+H13+H15</f>
        <v>671.75</v>
      </c>
    </row>
    <row r="18" spans="1:13" ht="16.5" thickBot="1" x14ac:dyDescent="0.3">
      <c r="A18" s="409" t="s">
        <v>98</v>
      </c>
      <c r="B18" s="410"/>
      <c r="C18" s="410"/>
      <c r="D18" s="410"/>
      <c r="E18" s="453"/>
      <c r="F18" s="453"/>
      <c r="G18" s="453"/>
      <c r="H18" s="410"/>
    </row>
    <row r="19" spans="1:13" ht="31.5" x14ac:dyDescent="0.25">
      <c r="A19" s="411" t="s">
        <v>60</v>
      </c>
      <c r="B19" s="454" t="s">
        <v>61</v>
      </c>
      <c r="C19" s="413">
        <v>100</v>
      </c>
      <c r="D19" s="455"/>
      <c r="E19" s="456">
        <v>0.8</v>
      </c>
      <c r="F19" s="457">
        <v>10.1</v>
      </c>
      <c r="G19" s="458">
        <v>2.1</v>
      </c>
      <c r="H19" s="459">
        <v>102</v>
      </c>
    </row>
    <row r="20" spans="1:13" ht="31.5" x14ac:dyDescent="0.25">
      <c r="A20" s="460" t="s">
        <v>60</v>
      </c>
      <c r="B20" s="461" t="s">
        <v>61</v>
      </c>
      <c r="C20" s="462"/>
      <c r="D20" s="463">
        <v>150</v>
      </c>
      <c r="E20" s="464">
        <f>150*E19/C19</f>
        <v>1.2</v>
      </c>
      <c r="F20" s="465">
        <f>(150/100)*F19</f>
        <v>15.149999999999999</v>
      </c>
      <c r="G20" s="466">
        <f>(150/100)*G19</f>
        <v>3.1500000000000004</v>
      </c>
      <c r="H20" s="467">
        <f>(150/100)*H19</f>
        <v>153</v>
      </c>
    </row>
    <row r="21" spans="1:13" ht="15.75" customHeight="1" x14ac:dyDescent="0.25">
      <c r="A21" s="427" t="s">
        <v>172</v>
      </c>
      <c r="B21" s="428" t="s">
        <v>173</v>
      </c>
      <c r="C21" s="429">
        <v>250</v>
      </c>
      <c r="D21" s="468"/>
      <c r="E21" s="431">
        <v>1.85</v>
      </c>
      <c r="F21" s="432">
        <v>0</v>
      </c>
      <c r="G21" s="433">
        <v>5.0750000000000002</v>
      </c>
      <c r="H21" s="469">
        <v>109.5</v>
      </c>
    </row>
    <row r="22" spans="1:13" ht="16.5" customHeight="1" x14ac:dyDescent="0.25">
      <c r="A22" s="419" t="s">
        <v>172</v>
      </c>
      <c r="B22" s="420" t="s">
        <v>173</v>
      </c>
      <c r="C22" s="421"/>
      <c r="D22" s="470">
        <v>250</v>
      </c>
      <c r="E22" s="423">
        <v>1.85</v>
      </c>
      <c r="F22" s="424">
        <v>0</v>
      </c>
      <c r="G22" s="425">
        <v>5.0750000000000002</v>
      </c>
      <c r="H22" s="471">
        <v>109.5</v>
      </c>
    </row>
    <row r="23" spans="1:13" ht="27.75" customHeight="1" x14ac:dyDescent="0.25">
      <c r="A23" s="427" t="s">
        <v>30</v>
      </c>
      <c r="B23" s="428" t="s">
        <v>174</v>
      </c>
      <c r="C23" s="429">
        <v>110</v>
      </c>
      <c r="D23" s="468"/>
      <c r="E23" s="431">
        <v>188</v>
      </c>
      <c r="F23" s="432">
        <v>13.8</v>
      </c>
      <c r="G23" s="433">
        <v>4.3</v>
      </c>
      <c r="H23" s="469">
        <v>213</v>
      </c>
    </row>
    <row r="24" spans="1:13" ht="29.25" customHeight="1" x14ac:dyDescent="0.25">
      <c r="A24" s="419" t="s">
        <v>30</v>
      </c>
      <c r="B24" s="420" t="s">
        <v>174</v>
      </c>
      <c r="C24" s="421"/>
      <c r="D24" s="470">
        <v>110</v>
      </c>
      <c r="E24" s="423">
        <v>188</v>
      </c>
      <c r="F24" s="424">
        <v>13.8</v>
      </c>
      <c r="G24" s="425">
        <v>4.3</v>
      </c>
      <c r="H24" s="471">
        <v>213</v>
      </c>
      <c r="M24" s="210"/>
    </row>
    <row r="25" spans="1:13" ht="15.75" x14ac:dyDescent="0.25">
      <c r="A25" s="427" t="s">
        <v>37</v>
      </c>
      <c r="B25" s="428" t="s">
        <v>38</v>
      </c>
      <c r="C25" s="429">
        <v>150</v>
      </c>
      <c r="D25" s="468"/>
      <c r="E25" s="431">
        <v>8.5500000000000007</v>
      </c>
      <c r="F25" s="432">
        <v>7.85</v>
      </c>
      <c r="G25" s="433">
        <v>37.08</v>
      </c>
      <c r="H25" s="469">
        <v>253.05</v>
      </c>
    </row>
    <row r="26" spans="1:13" ht="15.75" x14ac:dyDescent="0.25">
      <c r="A26" s="460" t="s">
        <v>37</v>
      </c>
      <c r="B26" s="472" t="s">
        <v>38</v>
      </c>
      <c r="C26" s="462"/>
      <c r="D26" s="463">
        <v>180</v>
      </c>
      <c r="E26" s="464">
        <v>10.26</v>
      </c>
      <c r="F26" s="465">
        <v>9.42</v>
      </c>
      <c r="G26" s="466">
        <v>44.495999999999995</v>
      </c>
      <c r="H26" s="467">
        <v>303.66000000000003</v>
      </c>
    </row>
    <row r="27" spans="1:13" ht="15.75" x14ac:dyDescent="0.25">
      <c r="A27" s="427" t="s">
        <v>43</v>
      </c>
      <c r="B27" s="428" t="s">
        <v>44</v>
      </c>
      <c r="C27" s="429">
        <v>20</v>
      </c>
      <c r="D27" s="468"/>
      <c r="E27" s="431">
        <v>2.3466666666666662</v>
      </c>
      <c r="F27" s="432">
        <v>0.42666666666666658</v>
      </c>
      <c r="G27" s="433">
        <v>11.875555555555554</v>
      </c>
      <c r="H27" s="469">
        <v>61.866666666666653</v>
      </c>
    </row>
    <row r="28" spans="1:13" ht="15.75" x14ac:dyDescent="0.25">
      <c r="A28" s="419" t="s">
        <v>43</v>
      </c>
      <c r="B28" s="420" t="s">
        <v>44</v>
      </c>
      <c r="C28" s="421"/>
      <c r="D28" s="470">
        <v>20</v>
      </c>
      <c r="E28" s="423">
        <v>2.3466666666666662</v>
      </c>
      <c r="F28" s="424">
        <v>0.42666666666666658</v>
      </c>
      <c r="G28" s="425">
        <v>11.875555555555554</v>
      </c>
      <c r="H28" s="471">
        <v>61.866666666666653</v>
      </c>
    </row>
    <row r="29" spans="1:13" ht="15.75" x14ac:dyDescent="0.25">
      <c r="A29" s="427" t="s">
        <v>161</v>
      </c>
      <c r="B29" s="428" t="s">
        <v>162</v>
      </c>
      <c r="C29" s="429">
        <v>20</v>
      </c>
      <c r="D29" s="468"/>
      <c r="E29" s="431">
        <v>1.52</v>
      </c>
      <c r="F29" s="432">
        <v>0.16</v>
      </c>
      <c r="G29" s="433">
        <v>9.84</v>
      </c>
      <c r="H29" s="469">
        <v>47</v>
      </c>
    </row>
    <row r="30" spans="1:13" ht="15.75" x14ac:dyDescent="0.25">
      <c r="A30" s="419" t="s">
        <v>161</v>
      </c>
      <c r="B30" s="420" t="s">
        <v>162</v>
      </c>
      <c r="C30" s="421"/>
      <c r="D30" s="470">
        <v>20</v>
      </c>
      <c r="E30" s="423">
        <v>1.52</v>
      </c>
      <c r="F30" s="424">
        <v>0.16</v>
      </c>
      <c r="G30" s="425">
        <v>9.84</v>
      </c>
      <c r="H30" s="471">
        <v>47</v>
      </c>
    </row>
    <row r="31" spans="1:13" ht="15.75" x14ac:dyDescent="0.25">
      <c r="A31" s="427" t="s">
        <v>16</v>
      </c>
      <c r="B31" s="428" t="s">
        <v>156</v>
      </c>
      <c r="C31" s="429">
        <v>200</v>
      </c>
      <c r="D31" s="468"/>
      <c r="E31" s="431">
        <v>0.81</v>
      </c>
      <c r="F31" s="432">
        <v>0.05</v>
      </c>
      <c r="G31" s="433">
        <v>26.17</v>
      </c>
      <c r="H31" s="469">
        <v>102</v>
      </c>
    </row>
    <row r="32" spans="1:13" ht="15.75" x14ac:dyDescent="0.25">
      <c r="A32" s="419" t="s">
        <v>16</v>
      </c>
      <c r="B32" s="420" t="s">
        <v>156</v>
      </c>
      <c r="C32" s="421"/>
      <c r="D32" s="470">
        <v>200</v>
      </c>
      <c r="E32" s="423">
        <v>0.81</v>
      </c>
      <c r="F32" s="424">
        <v>0.05</v>
      </c>
      <c r="G32" s="425">
        <v>26.17</v>
      </c>
      <c r="H32" s="471">
        <v>102</v>
      </c>
    </row>
    <row r="33" spans="1:8" s="33" customFormat="1" ht="15.75" x14ac:dyDescent="0.25">
      <c r="A33" s="437"/>
      <c r="B33" s="438" t="s">
        <v>118</v>
      </c>
      <c r="C33" s="439"/>
      <c r="D33" s="473"/>
      <c r="E33" s="441">
        <f t="shared" ref="E33:G33" si="3">E19+E21+E23+E25+E27+E29+E31</f>
        <v>203.87666666666669</v>
      </c>
      <c r="F33" s="442">
        <f t="shared" si="3"/>
        <v>32.386666666666663</v>
      </c>
      <c r="G33" s="443">
        <f t="shared" si="3"/>
        <v>96.440555555555562</v>
      </c>
      <c r="H33" s="474">
        <f>H19+H21+H23+H25+H27+H29+H31</f>
        <v>888.41666666666663</v>
      </c>
    </row>
    <row r="34" spans="1:8" s="33" customFormat="1" ht="16.5" thickBot="1" x14ac:dyDescent="0.3">
      <c r="A34" s="445"/>
      <c r="B34" s="446" t="s">
        <v>119</v>
      </c>
      <c r="C34" s="447"/>
      <c r="D34" s="475"/>
      <c r="E34" s="476">
        <f t="shared" ref="E34:G34" si="4">E20+E22+E24+E26+E28+E30+E32</f>
        <v>205.98666666666668</v>
      </c>
      <c r="F34" s="477">
        <f t="shared" si="4"/>
        <v>39.006666666666661</v>
      </c>
      <c r="G34" s="478">
        <f t="shared" si="4"/>
        <v>104.90655555555556</v>
      </c>
      <c r="H34" s="479">
        <f>H20+H22+H24+H26+H28+H30+H32</f>
        <v>990.02666666666676</v>
      </c>
    </row>
    <row r="35" spans="1:8" ht="16.5" thickBot="1" x14ac:dyDescent="0.3">
      <c r="A35" s="409" t="s">
        <v>99</v>
      </c>
      <c r="B35" s="410"/>
      <c r="C35" s="410"/>
      <c r="D35" s="410"/>
      <c r="E35" s="480"/>
      <c r="F35" s="480"/>
      <c r="G35" s="480"/>
      <c r="H35" s="410"/>
    </row>
    <row r="36" spans="1:8" s="1" customFormat="1" ht="15.75" x14ac:dyDescent="0.25">
      <c r="A36" s="481" t="s">
        <v>45</v>
      </c>
      <c r="B36" s="454" t="s">
        <v>47</v>
      </c>
      <c r="C36" s="482">
        <v>100</v>
      </c>
      <c r="D36" s="483"/>
      <c r="E36" s="484">
        <v>1.5</v>
      </c>
      <c r="F36" s="485">
        <v>0.5</v>
      </c>
      <c r="G36" s="486">
        <v>21</v>
      </c>
      <c r="H36" s="487">
        <v>96</v>
      </c>
    </row>
    <row r="37" spans="1:8" s="1" customFormat="1" ht="15.75" x14ac:dyDescent="0.25">
      <c r="A37" s="488" t="s">
        <v>45</v>
      </c>
      <c r="B37" s="436" t="s">
        <v>47</v>
      </c>
      <c r="C37" s="489"/>
      <c r="D37" s="490">
        <v>100</v>
      </c>
      <c r="E37" s="491">
        <v>1.5</v>
      </c>
      <c r="F37" s="492">
        <v>0.5</v>
      </c>
      <c r="G37" s="493">
        <v>21</v>
      </c>
      <c r="H37" s="494">
        <v>96</v>
      </c>
    </row>
    <row r="38" spans="1:8" ht="15.75" x14ac:dyDescent="0.25">
      <c r="A38" s="427" t="s">
        <v>50</v>
      </c>
      <c r="B38" s="435" t="s">
        <v>51</v>
      </c>
      <c r="C38" s="429">
        <v>40</v>
      </c>
      <c r="D38" s="430"/>
      <c r="E38" s="431">
        <v>2.77</v>
      </c>
      <c r="F38" s="432">
        <v>5.2</v>
      </c>
      <c r="G38" s="433">
        <v>23.52</v>
      </c>
      <c r="H38" s="434">
        <v>152</v>
      </c>
    </row>
    <row r="39" spans="1:8" ht="15.75" x14ac:dyDescent="0.25">
      <c r="A39" s="419" t="s">
        <v>50</v>
      </c>
      <c r="B39" s="436" t="s">
        <v>51</v>
      </c>
      <c r="C39" s="421"/>
      <c r="D39" s="422">
        <v>40</v>
      </c>
      <c r="E39" s="423">
        <v>2.77</v>
      </c>
      <c r="F39" s="424">
        <v>5.2</v>
      </c>
      <c r="G39" s="425">
        <v>23.52</v>
      </c>
      <c r="H39" s="426">
        <v>152</v>
      </c>
    </row>
    <row r="40" spans="1:8" ht="15.75" x14ac:dyDescent="0.25">
      <c r="A40" s="427" t="s">
        <v>134</v>
      </c>
      <c r="B40" s="428" t="s">
        <v>138</v>
      </c>
      <c r="C40" s="429">
        <v>200</v>
      </c>
      <c r="D40" s="430"/>
      <c r="E40" s="431">
        <v>0.2</v>
      </c>
      <c r="F40" s="432">
        <v>0.1</v>
      </c>
      <c r="G40" s="433">
        <v>24.1</v>
      </c>
      <c r="H40" s="434">
        <v>98</v>
      </c>
    </row>
    <row r="41" spans="1:8" ht="15.75" x14ac:dyDescent="0.25">
      <c r="A41" s="419" t="s">
        <v>134</v>
      </c>
      <c r="B41" s="420" t="s">
        <v>138</v>
      </c>
      <c r="C41" s="421"/>
      <c r="D41" s="422">
        <v>200</v>
      </c>
      <c r="E41" s="423">
        <v>0.2</v>
      </c>
      <c r="F41" s="424">
        <v>0.1</v>
      </c>
      <c r="G41" s="425">
        <v>24.1</v>
      </c>
      <c r="H41" s="426">
        <v>98</v>
      </c>
    </row>
    <row r="42" spans="1:8" s="33" customFormat="1" ht="15.75" x14ac:dyDescent="0.25">
      <c r="A42" s="437"/>
      <c r="B42" s="438" t="s">
        <v>118</v>
      </c>
      <c r="C42" s="439"/>
      <c r="D42" s="440"/>
      <c r="E42" s="441">
        <f>E36+E38+E40</f>
        <v>4.47</v>
      </c>
      <c r="F42" s="442">
        <f t="shared" ref="F42:H42" si="5">F36+F38+F40</f>
        <v>5.8</v>
      </c>
      <c r="G42" s="443">
        <f t="shared" si="5"/>
        <v>68.62</v>
      </c>
      <c r="H42" s="444">
        <f t="shared" si="5"/>
        <v>346</v>
      </c>
    </row>
    <row r="43" spans="1:8" s="33" customFormat="1" ht="15.75" x14ac:dyDescent="0.25">
      <c r="A43" s="495"/>
      <c r="B43" s="496" t="s">
        <v>119</v>
      </c>
      <c r="C43" s="497"/>
      <c r="D43" s="498"/>
      <c r="E43" s="499">
        <f>E37+E39+E41</f>
        <v>4.47</v>
      </c>
      <c r="F43" s="500">
        <f t="shared" ref="F43:H43" si="6">F37+F39+F41</f>
        <v>5.8</v>
      </c>
      <c r="G43" s="501">
        <f t="shared" si="6"/>
        <v>68.62</v>
      </c>
      <c r="H43" s="502">
        <f t="shared" si="6"/>
        <v>346</v>
      </c>
    </row>
    <row r="44" spans="1:8" s="33" customFormat="1" ht="15.75" x14ac:dyDescent="0.25">
      <c r="A44" s="503"/>
      <c r="B44" s="504" t="s">
        <v>120</v>
      </c>
      <c r="C44" s="505"/>
      <c r="D44" s="506"/>
      <c r="E44" s="507">
        <f>E42+E33+E16</f>
        <v>224.06666666666669</v>
      </c>
      <c r="F44" s="508">
        <f t="shared" ref="F44:H44" si="7">F42+F33+F16</f>
        <v>67.126666666666665</v>
      </c>
      <c r="G44" s="509">
        <f t="shared" si="7"/>
        <v>236.90055555555557</v>
      </c>
      <c r="H44" s="510">
        <f t="shared" si="7"/>
        <v>1845.4166666666665</v>
      </c>
    </row>
    <row r="45" spans="1:8" s="33" customFormat="1" ht="16.5" thickBot="1" x14ac:dyDescent="0.3">
      <c r="A45" s="511"/>
      <c r="B45" s="512" t="s">
        <v>121</v>
      </c>
      <c r="C45" s="513"/>
      <c r="D45" s="514"/>
      <c r="E45" s="515">
        <f>E43+E34+E17</f>
        <v>228.02666666666667</v>
      </c>
      <c r="F45" s="516">
        <f t="shared" ref="F45:H45" si="8">F43+F34+F17</f>
        <v>75.61666666666666</v>
      </c>
      <c r="G45" s="517">
        <f t="shared" si="8"/>
        <v>254.49155555555555</v>
      </c>
      <c r="H45" s="518">
        <f t="shared" si="8"/>
        <v>2007.7766666666666</v>
      </c>
    </row>
  </sheetData>
  <mergeCells count="10">
    <mergeCell ref="A35:H35"/>
    <mergeCell ref="A18:H18"/>
    <mergeCell ref="A5:H5"/>
    <mergeCell ref="A1:H1"/>
    <mergeCell ref="A2:H2"/>
    <mergeCell ref="A3:A4"/>
    <mergeCell ref="B3:B4"/>
    <mergeCell ref="C3:D3"/>
    <mergeCell ref="E3:G3"/>
    <mergeCell ref="H3:H4"/>
  </mergeCells>
  <pageMargins left="0.55118110236220474" right="0.19685039370078741" top="0.5" bottom="0.31496062992125984" header="0.5" footer="0.31496062992125984"/>
  <pageSetup paperSize="9" scale="7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7" workbookViewId="0">
      <selection activeCell="H24" sqref="H24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8" ht="15.75" x14ac:dyDescent="0.25">
      <c r="A1" s="353" t="s">
        <v>125</v>
      </c>
      <c r="B1" s="354"/>
      <c r="C1" s="354"/>
      <c r="D1" s="354"/>
      <c r="E1" s="354"/>
      <c r="F1" s="354"/>
      <c r="G1" s="354"/>
      <c r="H1" s="354"/>
    </row>
    <row r="2" spans="1:8" ht="16.5" thickBot="1" x14ac:dyDescent="0.3">
      <c r="A2" s="339" t="s">
        <v>211</v>
      </c>
      <c r="B2" s="339"/>
      <c r="C2" s="339"/>
      <c r="D2" s="339"/>
      <c r="E2" s="339"/>
      <c r="F2" s="339"/>
      <c r="G2" s="339"/>
      <c r="H2" s="339"/>
    </row>
    <row r="3" spans="1:8" s="33" customFormat="1" ht="15" customHeight="1" x14ac:dyDescent="0.25">
      <c r="A3" s="351" t="s">
        <v>80</v>
      </c>
      <c r="B3" s="351" t="s">
        <v>64</v>
      </c>
      <c r="C3" s="342" t="s">
        <v>65</v>
      </c>
      <c r="D3" s="343"/>
      <c r="E3" s="344" t="s">
        <v>66</v>
      </c>
      <c r="F3" s="345"/>
      <c r="G3" s="346"/>
      <c r="H3" s="355" t="s">
        <v>67</v>
      </c>
    </row>
    <row r="4" spans="1:8" s="33" customFormat="1" ht="32.25" thickBot="1" x14ac:dyDescent="0.3">
      <c r="A4" s="352"/>
      <c r="B4" s="352"/>
      <c r="C4" s="133" t="s">
        <v>69</v>
      </c>
      <c r="D4" s="134" t="s">
        <v>70</v>
      </c>
      <c r="E4" s="135" t="s">
        <v>0</v>
      </c>
      <c r="F4" s="136" t="s">
        <v>71</v>
      </c>
      <c r="G4" s="137" t="s">
        <v>72</v>
      </c>
      <c r="H4" s="356"/>
    </row>
    <row r="5" spans="1:8" ht="16.5" thickBot="1" x14ac:dyDescent="0.3">
      <c r="A5" s="335" t="s">
        <v>81</v>
      </c>
      <c r="B5" s="336"/>
      <c r="C5" s="336"/>
      <c r="D5" s="336"/>
      <c r="E5" s="336"/>
      <c r="F5" s="336"/>
      <c r="G5" s="336"/>
      <c r="H5" s="336"/>
    </row>
    <row r="6" spans="1:8" ht="15.75" x14ac:dyDescent="0.25">
      <c r="A6" s="138" t="s">
        <v>175</v>
      </c>
      <c r="B6" s="139" t="s">
        <v>176</v>
      </c>
      <c r="C6" s="140">
        <v>60</v>
      </c>
      <c r="D6" s="141"/>
      <c r="E6" s="142">
        <v>7.4</v>
      </c>
      <c r="F6" s="143">
        <v>13.7</v>
      </c>
      <c r="G6" s="144">
        <v>14.8</v>
      </c>
      <c r="H6" s="236">
        <v>212</v>
      </c>
    </row>
    <row r="7" spans="1:8" ht="15.75" x14ac:dyDescent="0.25">
      <c r="A7" s="146" t="s">
        <v>175</v>
      </c>
      <c r="B7" s="147" t="s">
        <v>176</v>
      </c>
      <c r="C7" s="166"/>
      <c r="D7" s="167">
        <v>60</v>
      </c>
      <c r="E7" s="150">
        <v>7.4</v>
      </c>
      <c r="F7" s="151">
        <v>13.7</v>
      </c>
      <c r="G7" s="152">
        <v>14.8</v>
      </c>
      <c r="H7" s="237">
        <v>212</v>
      </c>
    </row>
    <row r="8" spans="1:8" ht="15.75" x14ac:dyDescent="0.25">
      <c r="A8" s="154" t="s">
        <v>6</v>
      </c>
      <c r="B8" s="163" t="s">
        <v>7</v>
      </c>
      <c r="C8" s="156">
        <v>180</v>
      </c>
      <c r="D8" s="157"/>
      <c r="E8" s="158">
        <v>4.7300000000000004</v>
      </c>
      <c r="F8" s="159">
        <v>10.5</v>
      </c>
      <c r="G8" s="160">
        <v>22.6</v>
      </c>
      <c r="H8" s="238">
        <v>203.58</v>
      </c>
    </row>
    <row r="9" spans="1:8" ht="15.75" x14ac:dyDescent="0.25">
      <c r="A9" s="146" t="s">
        <v>6</v>
      </c>
      <c r="B9" s="147" t="s">
        <v>7</v>
      </c>
      <c r="C9" s="148"/>
      <c r="D9" s="149">
        <v>250</v>
      </c>
      <c r="E9" s="150">
        <f t="shared" ref="E9:H9" si="0">250*E8/$C8</f>
        <v>6.5694444444444446</v>
      </c>
      <c r="F9" s="151">
        <f t="shared" si="0"/>
        <v>14.583333333333334</v>
      </c>
      <c r="G9" s="152">
        <f t="shared" si="0"/>
        <v>31.388888888888889</v>
      </c>
      <c r="H9" s="237">
        <f t="shared" si="0"/>
        <v>282.75</v>
      </c>
    </row>
    <row r="10" spans="1:8" ht="15.75" x14ac:dyDescent="0.25">
      <c r="A10" s="154" t="s">
        <v>161</v>
      </c>
      <c r="B10" s="163" t="s">
        <v>162</v>
      </c>
      <c r="C10" s="156">
        <v>20</v>
      </c>
      <c r="D10" s="157"/>
      <c r="E10" s="158">
        <v>1.52</v>
      </c>
      <c r="F10" s="159">
        <v>0.16</v>
      </c>
      <c r="G10" s="160">
        <v>9.84</v>
      </c>
      <c r="H10" s="238">
        <v>47</v>
      </c>
    </row>
    <row r="11" spans="1:8" ht="15.75" x14ac:dyDescent="0.25">
      <c r="A11" s="146" t="s">
        <v>161</v>
      </c>
      <c r="B11" s="147" t="s">
        <v>162</v>
      </c>
      <c r="C11" s="148"/>
      <c r="D11" s="149">
        <v>20</v>
      </c>
      <c r="E11" s="150">
        <v>1.52</v>
      </c>
      <c r="F11" s="151">
        <v>0.16</v>
      </c>
      <c r="G11" s="152">
        <v>9.84</v>
      </c>
      <c r="H11" s="237">
        <v>47</v>
      </c>
    </row>
    <row r="12" spans="1:8" ht="15.75" x14ac:dyDescent="0.25">
      <c r="A12" s="154" t="s">
        <v>8</v>
      </c>
      <c r="B12" s="155" t="s">
        <v>9</v>
      </c>
      <c r="C12" s="156">
        <v>200</v>
      </c>
      <c r="D12" s="157"/>
      <c r="E12" s="158">
        <v>3.6</v>
      </c>
      <c r="F12" s="159">
        <v>3.3</v>
      </c>
      <c r="G12" s="160">
        <v>25</v>
      </c>
      <c r="H12" s="238">
        <v>144</v>
      </c>
    </row>
    <row r="13" spans="1:8" ht="15.75" x14ac:dyDescent="0.25">
      <c r="A13" s="146" t="s">
        <v>8</v>
      </c>
      <c r="B13" s="162" t="s">
        <v>9</v>
      </c>
      <c r="C13" s="148"/>
      <c r="D13" s="149">
        <v>200</v>
      </c>
      <c r="E13" s="150">
        <v>3.6</v>
      </c>
      <c r="F13" s="151">
        <v>3.3</v>
      </c>
      <c r="G13" s="152">
        <v>25</v>
      </c>
      <c r="H13" s="237">
        <v>144</v>
      </c>
    </row>
    <row r="14" spans="1:8" s="33" customFormat="1" ht="15.75" x14ac:dyDescent="0.25">
      <c r="A14" s="171"/>
      <c r="B14" s="172" t="s">
        <v>118</v>
      </c>
      <c r="C14" s="173"/>
      <c r="D14" s="174"/>
      <c r="E14" s="175">
        <f t="shared" ref="E14:H14" si="1">E8+E12+E6+E10</f>
        <v>17.25</v>
      </c>
      <c r="F14" s="176">
        <f t="shared" si="1"/>
        <v>27.66</v>
      </c>
      <c r="G14" s="177">
        <f t="shared" si="1"/>
        <v>72.240000000000009</v>
      </c>
      <c r="H14" s="239">
        <f t="shared" si="1"/>
        <v>606.58000000000004</v>
      </c>
    </row>
    <row r="15" spans="1:8" s="33" customFormat="1" ht="16.5" thickBot="1" x14ac:dyDescent="0.3">
      <c r="A15" s="179"/>
      <c r="B15" s="180" t="s">
        <v>119</v>
      </c>
      <c r="C15" s="181"/>
      <c r="D15" s="182"/>
      <c r="E15" s="183">
        <f t="shared" ref="E15:H15" si="2">E9+E13+E7+E11</f>
        <v>19.089444444444442</v>
      </c>
      <c r="F15" s="184">
        <f t="shared" si="2"/>
        <v>31.743333333333332</v>
      </c>
      <c r="G15" s="185">
        <f t="shared" si="2"/>
        <v>81.028888888888886</v>
      </c>
      <c r="H15" s="240">
        <f t="shared" si="2"/>
        <v>685.75</v>
      </c>
    </row>
    <row r="16" spans="1:8" ht="16.5" thickBot="1" x14ac:dyDescent="0.3">
      <c r="A16" s="335" t="s">
        <v>98</v>
      </c>
      <c r="B16" s="336"/>
      <c r="C16" s="336"/>
      <c r="D16" s="336"/>
      <c r="E16" s="336"/>
      <c r="F16" s="336"/>
      <c r="G16" s="336"/>
      <c r="H16" s="336"/>
    </row>
    <row r="17" spans="1:8" s="1" customFormat="1" ht="15.75" x14ac:dyDescent="0.25">
      <c r="A17" s="224" t="s">
        <v>10</v>
      </c>
      <c r="B17" s="187" t="s">
        <v>179</v>
      </c>
      <c r="C17" s="225">
        <v>80</v>
      </c>
      <c r="D17" s="226"/>
      <c r="E17" s="227">
        <v>1.52</v>
      </c>
      <c r="F17" s="228">
        <v>7.12</v>
      </c>
      <c r="G17" s="229">
        <v>6.16</v>
      </c>
      <c r="H17" s="241">
        <v>95.2</v>
      </c>
    </row>
    <row r="18" spans="1:8" s="1" customFormat="1" ht="15.75" x14ac:dyDescent="0.25">
      <c r="A18" s="230" t="s">
        <v>10</v>
      </c>
      <c r="B18" s="162" t="s">
        <v>179</v>
      </c>
      <c r="C18" s="231"/>
      <c r="D18" s="232">
        <v>100</v>
      </c>
      <c r="E18" s="233">
        <f>100*E17/$C17</f>
        <v>1.9</v>
      </c>
      <c r="F18" s="234">
        <f t="shared" ref="F18:H18" si="3">100*F17/$C17</f>
        <v>8.9</v>
      </c>
      <c r="G18" s="235">
        <f t="shared" si="3"/>
        <v>7.7</v>
      </c>
      <c r="H18" s="242">
        <f t="shared" si="3"/>
        <v>119</v>
      </c>
    </row>
    <row r="19" spans="1:8" ht="15.75" customHeight="1" x14ac:dyDescent="0.25">
      <c r="A19" s="154" t="s">
        <v>177</v>
      </c>
      <c r="B19" s="163" t="s">
        <v>178</v>
      </c>
      <c r="C19" s="156">
        <v>250</v>
      </c>
      <c r="D19" s="157"/>
      <c r="E19" s="158">
        <v>2.5499999999999998</v>
      </c>
      <c r="F19" s="159">
        <v>5.5</v>
      </c>
      <c r="G19" s="160">
        <v>13.9</v>
      </c>
      <c r="H19" s="238">
        <v>111</v>
      </c>
    </row>
    <row r="20" spans="1:8" ht="16.5" customHeight="1" x14ac:dyDescent="0.25">
      <c r="A20" s="146" t="s">
        <v>177</v>
      </c>
      <c r="B20" s="147" t="s">
        <v>178</v>
      </c>
      <c r="C20" s="148"/>
      <c r="D20" s="149">
        <v>250</v>
      </c>
      <c r="E20" s="150">
        <v>2.5499999999999998</v>
      </c>
      <c r="F20" s="151">
        <v>5.5</v>
      </c>
      <c r="G20" s="152">
        <v>13.9</v>
      </c>
      <c r="H20" s="237">
        <v>111</v>
      </c>
    </row>
    <row r="21" spans="1:8" ht="15.75" x14ac:dyDescent="0.25">
      <c r="A21" s="154" t="s">
        <v>229</v>
      </c>
      <c r="B21" s="163" t="s">
        <v>230</v>
      </c>
      <c r="C21" s="156">
        <v>100</v>
      </c>
      <c r="D21" s="157"/>
      <c r="E21" s="158">
        <v>17.8</v>
      </c>
      <c r="F21" s="159">
        <v>17.5</v>
      </c>
      <c r="G21" s="160">
        <v>14.3</v>
      </c>
      <c r="H21" s="238">
        <v>286</v>
      </c>
    </row>
    <row r="22" spans="1:8" ht="15.75" x14ac:dyDescent="0.25">
      <c r="A22" s="146" t="s">
        <v>229</v>
      </c>
      <c r="B22" s="147" t="s">
        <v>230</v>
      </c>
      <c r="C22" s="148"/>
      <c r="D22" s="149">
        <v>100</v>
      </c>
      <c r="E22" s="150">
        <f t="shared" ref="E22:G22" si="4">100*E21/$C21</f>
        <v>17.8</v>
      </c>
      <c r="F22" s="151">
        <f t="shared" si="4"/>
        <v>17.5</v>
      </c>
      <c r="G22" s="152">
        <f t="shared" si="4"/>
        <v>14.3</v>
      </c>
      <c r="H22" s="237">
        <v>286</v>
      </c>
    </row>
    <row r="23" spans="1:8" ht="15.75" x14ac:dyDescent="0.25">
      <c r="A23" s="154" t="s">
        <v>106</v>
      </c>
      <c r="B23" s="163" t="s">
        <v>107</v>
      </c>
      <c r="C23" s="156">
        <v>180</v>
      </c>
      <c r="D23" s="157"/>
      <c r="E23" s="158">
        <v>6.66</v>
      </c>
      <c r="F23" s="159">
        <v>6.48</v>
      </c>
      <c r="G23" s="160">
        <v>7.02</v>
      </c>
      <c r="H23" s="238">
        <v>113.4</v>
      </c>
    </row>
    <row r="24" spans="1:8" ht="15.75" x14ac:dyDescent="0.25">
      <c r="A24" s="146" t="s">
        <v>106</v>
      </c>
      <c r="B24" s="147" t="s">
        <v>107</v>
      </c>
      <c r="C24" s="148"/>
      <c r="D24" s="149">
        <v>200</v>
      </c>
      <c r="E24" s="150">
        <f t="shared" ref="E24:H24" si="5">200*E23/$C23</f>
        <v>7.4</v>
      </c>
      <c r="F24" s="151">
        <f t="shared" si="5"/>
        <v>7.2</v>
      </c>
      <c r="G24" s="152">
        <f t="shared" si="5"/>
        <v>7.8</v>
      </c>
      <c r="H24" s="237">
        <f t="shared" si="5"/>
        <v>126</v>
      </c>
    </row>
    <row r="25" spans="1:8" ht="15.75" x14ac:dyDescent="0.25">
      <c r="A25" s="154" t="s">
        <v>43</v>
      </c>
      <c r="B25" s="163" t="s">
        <v>44</v>
      </c>
      <c r="C25" s="156">
        <v>20</v>
      </c>
      <c r="D25" s="157"/>
      <c r="E25" s="158">
        <v>2.3466666666666662</v>
      </c>
      <c r="F25" s="159">
        <v>0.42666666666666658</v>
      </c>
      <c r="G25" s="160">
        <v>11.875555555555554</v>
      </c>
      <c r="H25" s="238">
        <v>61.866666666666653</v>
      </c>
    </row>
    <row r="26" spans="1:8" ht="15.75" x14ac:dyDescent="0.25">
      <c r="A26" s="146" t="s">
        <v>43</v>
      </c>
      <c r="B26" s="147" t="s">
        <v>44</v>
      </c>
      <c r="C26" s="148"/>
      <c r="D26" s="149">
        <v>20</v>
      </c>
      <c r="E26" s="150">
        <v>2.3466666666666662</v>
      </c>
      <c r="F26" s="151">
        <v>0.42666666666666658</v>
      </c>
      <c r="G26" s="152">
        <v>11.875555555555554</v>
      </c>
      <c r="H26" s="237">
        <v>61.866666666666653</v>
      </c>
    </row>
    <row r="27" spans="1:8" ht="15.75" x14ac:dyDescent="0.25">
      <c r="A27" s="154" t="s">
        <v>161</v>
      </c>
      <c r="B27" s="163" t="s">
        <v>162</v>
      </c>
      <c r="C27" s="156">
        <v>20</v>
      </c>
      <c r="D27" s="157"/>
      <c r="E27" s="158">
        <v>1.52</v>
      </c>
      <c r="F27" s="159">
        <v>0.16</v>
      </c>
      <c r="G27" s="160">
        <v>9.84</v>
      </c>
      <c r="H27" s="238">
        <v>47</v>
      </c>
    </row>
    <row r="28" spans="1:8" ht="15.75" x14ac:dyDescent="0.25">
      <c r="A28" s="146" t="s">
        <v>161</v>
      </c>
      <c r="B28" s="147" t="s">
        <v>162</v>
      </c>
      <c r="C28" s="148"/>
      <c r="D28" s="149">
        <v>20</v>
      </c>
      <c r="E28" s="150">
        <v>1.52</v>
      </c>
      <c r="F28" s="151">
        <v>0.16</v>
      </c>
      <c r="G28" s="152">
        <v>9.84</v>
      </c>
      <c r="H28" s="237">
        <v>47</v>
      </c>
    </row>
    <row r="29" spans="1:8" ht="15.75" x14ac:dyDescent="0.25">
      <c r="A29" s="154" t="s">
        <v>16</v>
      </c>
      <c r="B29" s="163" t="s">
        <v>17</v>
      </c>
      <c r="C29" s="156">
        <v>200</v>
      </c>
      <c r="D29" s="157"/>
      <c r="E29" s="158">
        <v>0.5</v>
      </c>
      <c r="F29" s="159">
        <v>0</v>
      </c>
      <c r="G29" s="160">
        <v>27</v>
      </c>
      <c r="H29" s="238">
        <v>110</v>
      </c>
    </row>
    <row r="30" spans="1:8" ht="15.75" x14ac:dyDescent="0.25">
      <c r="A30" s="146" t="s">
        <v>16</v>
      </c>
      <c r="B30" s="147" t="s">
        <v>17</v>
      </c>
      <c r="C30" s="148"/>
      <c r="D30" s="149">
        <v>200</v>
      </c>
      <c r="E30" s="150">
        <v>0.5</v>
      </c>
      <c r="F30" s="151">
        <v>0</v>
      </c>
      <c r="G30" s="152">
        <v>27</v>
      </c>
      <c r="H30" s="237">
        <v>110</v>
      </c>
    </row>
    <row r="31" spans="1:8" s="33" customFormat="1" ht="15.75" x14ac:dyDescent="0.25">
      <c r="A31" s="171"/>
      <c r="B31" s="172" t="s">
        <v>118</v>
      </c>
      <c r="C31" s="173"/>
      <c r="D31" s="174"/>
      <c r="E31" s="175">
        <f t="shared" ref="E31:H31" si="6">E17+E19+E23+E21+E25+E27+E29</f>
        <v>32.896666666666668</v>
      </c>
      <c r="F31" s="176">
        <f t="shared" si="6"/>
        <v>37.186666666666667</v>
      </c>
      <c r="G31" s="177">
        <f t="shared" si="6"/>
        <v>90.095555555555563</v>
      </c>
      <c r="H31" s="239">
        <f t="shared" si="6"/>
        <v>824.4666666666667</v>
      </c>
    </row>
    <row r="32" spans="1:8" s="33" customFormat="1" ht="16.5" thickBot="1" x14ac:dyDescent="0.3">
      <c r="A32" s="179"/>
      <c r="B32" s="180" t="s">
        <v>119</v>
      </c>
      <c r="C32" s="181"/>
      <c r="D32" s="182"/>
      <c r="E32" s="183">
        <f t="shared" ref="E32:H32" si="7">E18+E20+E24+E22+E26+E28+E30</f>
        <v>34.016666666666666</v>
      </c>
      <c r="F32" s="184">
        <f t="shared" si="7"/>
        <v>39.686666666666667</v>
      </c>
      <c r="G32" s="185">
        <f t="shared" si="7"/>
        <v>92.415555555555557</v>
      </c>
      <c r="H32" s="240">
        <f t="shared" si="7"/>
        <v>860.86666666666667</v>
      </c>
    </row>
    <row r="33" spans="1:8" ht="16.5" thickBot="1" x14ac:dyDescent="0.3">
      <c r="A33" s="335" t="s">
        <v>99</v>
      </c>
      <c r="B33" s="336"/>
      <c r="C33" s="336"/>
      <c r="D33" s="336"/>
      <c r="E33" s="336"/>
      <c r="F33" s="336"/>
      <c r="G33" s="336"/>
      <c r="H33" s="336"/>
    </row>
    <row r="34" spans="1:8" ht="15.75" x14ac:dyDescent="0.25">
      <c r="A34" s="138" t="s">
        <v>45</v>
      </c>
      <c r="B34" s="139" t="s">
        <v>215</v>
      </c>
      <c r="C34" s="140">
        <v>100</v>
      </c>
      <c r="D34" s="141"/>
      <c r="E34" s="142">
        <v>0.9</v>
      </c>
      <c r="F34" s="143">
        <v>0.2</v>
      </c>
      <c r="G34" s="144">
        <v>8.1</v>
      </c>
      <c r="H34" s="236">
        <v>43</v>
      </c>
    </row>
    <row r="35" spans="1:8" ht="15.75" x14ac:dyDescent="0.25">
      <c r="A35" s="146" t="s">
        <v>45</v>
      </c>
      <c r="B35" s="147" t="s">
        <v>215</v>
      </c>
      <c r="C35" s="148"/>
      <c r="D35" s="149">
        <v>100</v>
      </c>
      <c r="E35" s="150">
        <v>0.9</v>
      </c>
      <c r="F35" s="151">
        <v>0.2</v>
      </c>
      <c r="G35" s="152">
        <v>8.1</v>
      </c>
      <c r="H35" s="237">
        <v>43</v>
      </c>
    </row>
    <row r="36" spans="1:8" ht="15.75" x14ac:dyDescent="0.25">
      <c r="A36" s="154" t="s">
        <v>141</v>
      </c>
      <c r="B36" s="163" t="s">
        <v>142</v>
      </c>
      <c r="C36" s="156">
        <v>50</v>
      </c>
      <c r="D36" s="157"/>
      <c r="E36" s="158">
        <v>4</v>
      </c>
      <c r="F36" s="159">
        <v>1.6</v>
      </c>
      <c r="G36" s="160">
        <v>27.9</v>
      </c>
      <c r="H36" s="238">
        <v>142.5</v>
      </c>
    </row>
    <row r="37" spans="1:8" ht="15.75" x14ac:dyDescent="0.25">
      <c r="A37" s="146" t="s">
        <v>141</v>
      </c>
      <c r="B37" s="147" t="s">
        <v>142</v>
      </c>
      <c r="C37" s="148"/>
      <c r="D37" s="149">
        <v>50</v>
      </c>
      <c r="E37" s="150">
        <v>4</v>
      </c>
      <c r="F37" s="151">
        <v>1.6</v>
      </c>
      <c r="G37" s="152">
        <v>27.9</v>
      </c>
      <c r="H37" s="237">
        <v>142.5</v>
      </c>
    </row>
    <row r="38" spans="1:8" ht="15.75" x14ac:dyDescent="0.25">
      <c r="A38" s="154" t="s">
        <v>13</v>
      </c>
      <c r="B38" s="163" t="s">
        <v>23</v>
      </c>
      <c r="C38" s="156">
        <v>200</v>
      </c>
      <c r="D38" s="157"/>
      <c r="E38" s="158">
        <v>5.46</v>
      </c>
      <c r="F38" s="159">
        <v>4.62</v>
      </c>
      <c r="G38" s="160">
        <v>22.8</v>
      </c>
      <c r="H38" s="238">
        <v>127.34</v>
      </c>
    </row>
    <row r="39" spans="1:8" ht="15.75" x14ac:dyDescent="0.25">
      <c r="A39" s="146" t="s">
        <v>13</v>
      </c>
      <c r="B39" s="147" t="s">
        <v>23</v>
      </c>
      <c r="C39" s="148"/>
      <c r="D39" s="149">
        <v>200</v>
      </c>
      <c r="E39" s="150">
        <v>5.46</v>
      </c>
      <c r="F39" s="151">
        <v>4.62</v>
      </c>
      <c r="G39" s="152">
        <v>22.8</v>
      </c>
      <c r="H39" s="237">
        <v>127.34</v>
      </c>
    </row>
    <row r="40" spans="1:8" s="33" customFormat="1" ht="15.75" x14ac:dyDescent="0.25">
      <c r="A40" s="171"/>
      <c r="B40" s="172" t="s">
        <v>118</v>
      </c>
      <c r="C40" s="173"/>
      <c r="D40" s="174"/>
      <c r="E40" s="175">
        <f>E34+E36+E38</f>
        <v>10.36</v>
      </c>
      <c r="F40" s="176">
        <f t="shared" ref="F40:G40" si="8">F34+F36+F38</f>
        <v>6.42</v>
      </c>
      <c r="G40" s="177">
        <f t="shared" si="8"/>
        <v>58.8</v>
      </c>
      <c r="H40" s="239">
        <v>312</v>
      </c>
    </row>
    <row r="41" spans="1:8" s="33" customFormat="1" ht="15.75" x14ac:dyDescent="0.25">
      <c r="A41" s="189"/>
      <c r="B41" s="190" t="s">
        <v>119</v>
      </c>
      <c r="C41" s="191"/>
      <c r="D41" s="192"/>
      <c r="E41" s="193">
        <f>E35+E37+E39</f>
        <v>10.36</v>
      </c>
      <c r="F41" s="194">
        <f t="shared" ref="F41:G41" si="9">F35+F37+F39</f>
        <v>6.42</v>
      </c>
      <c r="G41" s="195">
        <f t="shared" si="9"/>
        <v>58.8</v>
      </c>
      <c r="H41" s="243">
        <v>312</v>
      </c>
    </row>
    <row r="42" spans="1:8" s="33" customFormat="1" ht="15.75" x14ac:dyDescent="0.25">
      <c r="A42" s="196"/>
      <c r="B42" s="197" t="s">
        <v>120</v>
      </c>
      <c r="C42" s="198"/>
      <c r="D42" s="199"/>
      <c r="E42" s="200">
        <f t="shared" ref="E42:H42" si="10">SUM(E14,E31,E40)</f>
        <v>60.506666666666668</v>
      </c>
      <c r="F42" s="201">
        <f t="shared" si="10"/>
        <v>71.266666666666666</v>
      </c>
      <c r="G42" s="202">
        <f t="shared" si="10"/>
        <v>221.13555555555558</v>
      </c>
      <c r="H42" s="244">
        <f t="shared" si="10"/>
        <v>1743.0466666666666</v>
      </c>
    </row>
    <row r="43" spans="1:8" s="33" customFormat="1" ht="16.5" thickBot="1" x14ac:dyDescent="0.3">
      <c r="A43" s="203"/>
      <c r="B43" s="204" t="s">
        <v>121</v>
      </c>
      <c r="C43" s="205"/>
      <c r="D43" s="206"/>
      <c r="E43" s="207">
        <f t="shared" ref="E43:H43" si="11">SUM(E15,E32,E41)</f>
        <v>63.466111111111104</v>
      </c>
      <c r="F43" s="208">
        <f t="shared" si="11"/>
        <v>77.850000000000009</v>
      </c>
      <c r="G43" s="209">
        <f t="shared" si="11"/>
        <v>232.24444444444447</v>
      </c>
      <c r="H43" s="245">
        <f t="shared" si="11"/>
        <v>1858.6166666666668</v>
      </c>
    </row>
  </sheetData>
  <mergeCells count="10">
    <mergeCell ref="A33:H33"/>
    <mergeCell ref="A16:H16"/>
    <mergeCell ref="A5:H5"/>
    <mergeCell ref="A1:H1"/>
    <mergeCell ref="A2:H2"/>
    <mergeCell ref="A3:A4"/>
    <mergeCell ref="B3:B4"/>
    <mergeCell ref="C3:D3"/>
    <mergeCell ref="E3:G3"/>
    <mergeCell ref="H3:H4"/>
  </mergeCells>
  <pageMargins left="0.4" right="0.27559055118110237" top="0.54" bottom="0.23622047244094491" header="0.52" footer="0.19685039370078741"/>
  <pageSetup paperSize="9" scale="7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79" zoomScaleNormal="79" workbookViewId="0">
      <selection activeCell="B19" sqref="B19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8" ht="15.75" x14ac:dyDescent="0.25">
      <c r="A1" s="353" t="s">
        <v>126</v>
      </c>
      <c r="B1" s="354"/>
      <c r="C1" s="354"/>
      <c r="D1" s="354"/>
      <c r="E1" s="354"/>
      <c r="F1" s="354"/>
      <c r="G1" s="354"/>
      <c r="H1" s="354"/>
    </row>
    <row r="2" spans="1:8" ht="16.5" thickBot="1" x14ac:dyDescent="0.3">
      <c r="A2" s="339" t="s">
        <v>212</v>
      </c>
      <c r="B2" s="339"/>
      <c r="C2" s="339"/>
      <c r="D2" s="339"/>
      <c r="E2" s="339"/>
      <c r="F2" s="339"/>
      <c r="G2" s="339"/>
      <c r="H2" s="339"/>
    </row>
    <row r="3" spans="1:8" s="33" customFormat="1" ht="15" customHeight="1" x14ac:dyDescent="0.25">
      <c r="A3" s="351" t="s">
        <v>80</v>
      </c>
      <c r="B3" s="351" t="s">
        <v>64</v>
      </c>
      <c r="C3" s="342" t="s">
        <v>65</v>
      </c>
      <c r="D3" s="343"/>
      <c r="E3" s="344" t="s">
        <v>66</v>
      </c>
      <c r="F3" s="345"/>
      <c r="G3" s="346"/>
      <c r="H3" s="355" t="s">
        <v>67</v>
      </c>
    </row>
    <row r="4" spans="1:8" s="33" customFormat="1" ht="32.25" thickBot="1" x14ac:dyDescent="0.3">
      <c r="A4" s="352"/>
      <c r="B4" s="352"/>
      <c r="C4" s="133" t="s">
        <v>69</v>
      </c>
      <c r="D4" s="134" t="s">
        <v>70</v>
      </c>
      <c r="E4" s="135" t="s">
        <v>0</v>
      </c>
      <c r="F4" s="136" t="s">
        <v>71</v>
      </c>
      <c r="G4" s="137" t="s">
        <v>72</v>
      </c>
      <c r="H4" s="356"/>
    </row>
    <row r="5" spans="1:8" ht="16.5" thickBot="1" x14ac:dyDescent="0.3">
      <c r="A5" s="335" t="s">
        <v>81</v>
      </c>
      <c r="B5" s="336"/>
      <c r="C5" s="350"/>
      <c r="D5" s="350"/>
      <c r="E5" s="350"/>
      <c r="F5" s="350"/>
      <c r="G5" s="350"/>
      <c r="H5" s="350"/>
    </row>
    <row r="6" spans="1:8" s="1" customFormat="1" ht="31.5" x14ac:dyDescent="0.25">
      <c r="A6" s="138" t="s">
        <v>183</v>
      </c>
      <c r="B6" s="246" t="s">
        <v>184</v>
      </c>
      <c r="C6" s="247">
        <v>40</v>
      </c>
      <c r="D6" s="248"/>
      <c r="E6" s="213">
        <v>1.76</v>
      </c>
      <c r="F6" s="214">
        <v>13.37</v>
      </c>
      <c r="G6" s="215">
        <v>10.24</v>
      </c>
      <c r="H6" s="249">
        <v>168.8</v>
      </c>
    </row>
    <row r="7" spans="1:8" s="1" customFormat="1" ht="31.5" x14ac:dyDescent="0.25">
      <c r="A7" s="146" t="s">
        <v>183</v>
      </c>
      <c r="B7" s="250" t="s">
        <v>184</v>
      </c>
      <c r="C7" s="148"/>
      <c r="D7" s="149">
        <v>40</v>
      </c>
      <c r="E7" s="150">
        <v>1.76</v>
      </c>
      <c r="F7" s="151">
        <v>13.37</v>
      </c>
      <c r="G7" s="152">
        <v>10.24</v>
      </c>
      <c r="H7" s="237">
        <v>168.8</v>
      </c>
    </row>
    <row r="8" spans="1:8" ht="15.75" x14ac:dyDescent="0.25">
      <c r="A8" s="251" t="s">
        <v>216</v>
      </c>
      <c r="B8" s="252" t="s">
        <v>217</v>
      </c>
      <c r="C8" s="253">
        <v>150</v>
      </c>
      <c r="D8" s="254"/>
      <c r="E8" s="255">
        <v>24</v>
      </c>
      <c r="F8" s="256">
        <v>25.2</v>
      </c>
      <c r="G8" s="257">
        <v>23.9</v>
      </c>
      <c r="H8" s="258">
        <v>425</v>
      </c>
    </row>
    <row r="9" spans="1:8" ht="15.75" x14ac:dyDescent="0.25">
      <c r="A9" s="230" t="s">
        <v>216</v>
      </c>
      <c r="B9" s="259" t="s">
        <v>217</v>
      </c>
      <c r="C9" s="231"/>
      <c r="D9" s="232">
        <v>200</v>
      </c>
      <c r="E9" s="233">
        <f t="shared" ref="E9:H9" si="0">200*E8/$C8</f>
        <v>32</v>
      </c>
      <c r="F9" s="234">
        <f t="shared" si="0"/>
        <v>33.6</v>
      </c>
      <c r="G9" s="235">
        <f t="shared" si="0"/>
        <v>31.866666666666667</v>
      </c>
      <c r="H9" s="242">
        <f t="shared" si="0"/>
        <v>566.66666666666663</v>
      </c>
    </row>
    <row r="10" spans="1:8" ht="15.75" x14ac:dyDescent="0.25">
      <c r="A10" s="251" t="s">
        <v>1</v>
      </c>
      <c r="B10" s="252" t="s">
        <v>2</v>
      </c>
      <c r="C10" s="253">
        <v>20</v>
      </c>
      <c r="D10" s="254"/>
      <c r="E10" s="255">
        <v>1.4933333333333334</v>
      </c>
      <c r="F10" s="256">
        <v>0.58666666666666667</v>
      </c>
      <c r="G10" s="257">
        <v>10.28</v>
      </c>
      <c r="H10" s="258">
        <v>52.399999999999991</v>
      </c>
    </row>
    <row r="11" spans="1:8" ht="15.75" x14ac:dyDescent="0.25">
      <c r="A11" s="230" t="s">
        <v>1</v>
      </c>
      <c r="B11" s="259" t="s">
        <v>2</v>
      </c>
      <c r="C11" s="231"/>
      <c r="D11" s="232">
        <v>20</v>
      </c>
      <c r="E11" s="233">
        <v>1.4933333333333334</v>
      </c>
      <c r="F11" s="234">
        <v>0.58666666666666667</v>
      </c>
      <c r="G11" s="235">
        <v>10.28</v>
      </c>
      <c r="H11" s="242">
        <v>52.399999999999991</v>
      </c>
    </row>
    <row r="12" spans="1:8" ht="15.75" x14ac:dyDescent="0.25">
      <c r="A12" s="154" t="s">
        <v>181</v>
      </c>
      <c r="B12" s="260" t="s">
        <v>182</v>
      </c>
      <c r="C12" s="156">
        <v>200</v>
      </c>
      <c r="D12" s="157"/>
      <c r="E12" s="158">
        <v>3.2</v>
      </c>
      <c r="F12" s="159">
        <v>2.7</v>
      </c>
      <c r="G12" s="160">
        <v>15.9</v>
      </c>
      <c r="H12" s="238">
        <v>79</v>
      </c>
    </row>
    <row r="13" spans="1:8" ht="15.75" x14ac:dyDescent="0.25">
      <c r="A13" s="146" t="s">
        <v>181</v>
      </c>
      <c r="B13" s="250" t="s">
        <v>182</v>
      </c>
      <c r="C13" s="148"/>
      <c r="D13" s="149">
        <v>200</v>
      </c>
      <c r="E13" s="150">
        <v>3.2</v>
      </c>
      <c r="F13" s="151">
        <v>2.7</v>
      </c>
      <c r="G13" s="152">
        <v>15.9</v>
      </c>
      <c r="H13" s="237">
        <v>79</v>
      </c>
    </row>
    <row r="14" spans="1:8" s="33" customFormat="1" ht="15.75" x14ac:dyDescent="0.25">
      <c r="A14" s="171"/>
      <c r="B14" s="261" t="s">
        <v>118</v>
      </c>
      <c r="C14" s="173"/>
      <c r="D14" s="174"/>
      <c r="E14" s="175">
        <f t="shared" ref="E14:G14" si="1">E6+E8+E10+E12</f>
        <v>30.453333333333333</v>
      </c>
      <c r="F14" s="176">
        <f t="shared" si="1"/>
        <v>41.856666666666669</v>
      </c>
      <c r="G14" s="177">
        <f t="shared" si="1"/>
        <v>60.32</v>
      </c>
      <c r="H14" s="239">
        <f>H6+H8+H10+H12</f>
        <v>725.19999999999993</v>
      </c>
    </row>
    <row r="15" spans="1:8" s="33" customFormat="1" ht="16.5" thickBot="1" x14ac:dyDescent="0.3">
      <c r="A15" s="179"/>
      <c r="B15" s="262" t="s">
        <v>119</v>
      </c>
      <c r="C15" s="263"/>
      <c r="D15" s="264"/>
      <c r="E15" s="221">
        <f t="shared" ref="E15:G15" si="2">E7+E9+E11+E13</f>
        <v>38.453333333333333</v>
      </c>
      <c r="F15" s="222">
        <f t="shared" si="2"/>
        <v>50.256666666666668</v>
      </c>
      <c r="G15" s="223">
        <f t="shared" si="2"/>
        <v>68.286666666666676</v>
      </c>
      <c r="H15" s="265">
        <f>H7+H9+H11+H13</f>
        <v>866.86666666666667</v>
      </c>
    </row>
    <row r="16" spans="1:8" ht="16.5" thickBot="1" x14ac:dyDescent="0.3">
      <c r="A16" s="335" t="s">
        <v>98</v>
      </c>
      <c r="B16" s="336"/>
      <c r="C16" s="349"/>
      <c r="D16" s="349"/>
      <c r="E16" s="349"/>
      <c r="F16" s="349"/>
      <c r="G16" s="349"/>
      <c r="H16" s="349"/>
    </row>
    <row r="17" spans="1:8" ht="31.5" x14ac:dyDescent="0.25">
      <c r="A17" s="138" t="s">
        <v>148</v>
      </c>
      <c r="B17" s="187" t="s">
        <v>149</v>
      </c>
      <c r="C17" s="140">
        <v>80</v>
      </c>
      <c r="D17" s="141"/>
      <c r="E17" s="142">
        <v>0.8</v>
      </c>
      <c r="F17" s="143">
        <v>80.8</v>
      </c>
      <c r="G17" s="144">
        <v>2.72</v>
      </c>
      <c r="H17" s="236">
        <v>87.2</v>
      </c>
    </row>
    <row r="18" spans="1:8" ht="31.5" x14ac:dyDescent="0.25">
      <c r="A18" s="164" t="s">
        <v>148</v>
      </c>
      <c r="B18" s="188" t="s">
        <v>149</v>
      </c>
      <c r="C18" s="166"/>
      <c r="D18" s="167">
        <v>150</v>
      </c>
      <c r="E18" s="150">
        <f>150*E17/$C17</f>
        <v>1.5</v>
      </c>
      <c r="F18" s="151">
        <f t="shared" ref="F18:H18" si="3">150*F17/$C17</f>
        <v>151.5</v>
      </c>
      <c r="G18" s="152">
        <f t="shared" si="3"/>
        <v>5.1000000000000005</v>
      </c>
      <c r="H18" s="237">
        <f t="shared" si="3"/>
        <v>163.5</v>
      </c>
    </row>
    <row r="19" spans="1:8" ht="15.75" customHeight="1" x14ac:dyDescent="0.25">
      <c r="A19" s="154" t="s">
        <v>25</v>
      </c>
      <c r="B19" s="163" t="s">
        <v>185</v>
      </c>
      <c r="C19" s="156">
        <v>250</v>
      </c>
      <c r="D19" s="157"/>
      <c r="E19" s="158">
        <v>2.2000000000000002</v>
      </c>
      <c r="F19" s="159">
        <v>2.95</v>
      </c>
      <c r="G19" s="160">
        <v>14.7</v>
      </c>
      <c r="H19" s="238">
        <v>94.25</v>
      </c>
    </row>
    <row r="20" spans="1:8" ht="16.5" customHeight="1" x14ac:dyDescent="0.25">
      <c r="A20" s="146" t="s">
        <v>25</v>
      </c>
      <c r="B20" s="147" t="s">
        <v>185</v>
      </c>
      <c r="C20" s="166"/>
      <c r="D20" s="167">
        <v>250</v>
      </c>
      <c r="E20" s="150">
        <v>2.2000000000000002</v>
      </c>
      <c r="F20" s="151">
        <v>2.95</v>
      </c>
      <c r="G20" s="152">
        <v>14.7</v>
      </c>
      <c r="H20" s="237">
        <v>94.25</v>
      </c>
    </row>
    <row r="21" spans="1:8" ht="15.75" x14ac:dyDescent="0.25">
      <c r="A21" s="154" t="s">
        <v>202</v>
      </c>
      <c r="B21" s="163" t="s">
        <v>203</v>
      </c>
      <c r="C21" s="156">
        <v>100</v>
      </c>
      <c r="D21" s="157"/>
      <c r="E21" s="158">
        <v>16</v>
      </c>
      <c r="F21" s="159">
        <v>4.8</v>
      </c>
      <c r="G21" s="160">
        <v>2.6</v>
      </c>
      <c r="H21" s="238">
        <v>118</v>
      </c>
    </row>
    <row r="22" spans="1:8" ht="15.75" x14ac:dyDescent="0.25">
      <c r="A22" s="146" t="s">
        <v>202</v>
      </c>
      <c r="B22" s="147" t="s">
        <v>203</v>
      </c>
      <c r="C22" s="148"/>
      <c r="D22" s="149">
        <v>100</v>
      </c>
      <c r="E22" s="150">
        <v>16</v>
      </c>
      <c r="F22" s="151">
        <v>4.8</v>
      </c>
      <c r="G22" s="152">
        <v>2.6</v>
      </c>
      <c r="H22" s="237">
        <v>118</v>
      </c>
    </row>
    <row r="23" spans="1:8" ht="15.75" x14ac:dyDescent="0.25">
      <c r="A23" s="154" t="s">
        <v>41</v>
      </c>
      <c r="B23" s="163" t="s">
        <v>42</v>
      </c>
      <c r="C23" s="156">
        <v>180</v>
      </c>
      <c r="D23" s="157"/>
      <c r="E23" s="158">
        <v>4.4000000000000004</v>
      </c>
      <c r="F23" s="159">
        <v>7.3</v>
      </c>
      <c r="G23" s="160">
        <v>44.7</v>
      </c>
      <c r="H23" s="238">
        <v>262.8</v>
      </c>
    </row>
    <row r="24" spans="1:8" ht="15.75" x14ac:dyDescent="0.25">
      <c r="A24" s="146" t="s">
        <v>41</v>
      </c>
      <c r="B24" s="147" t="s">
        <v>42</v>
      </c>
      <c r="C24" s="148"/>
      <c r="D24" s="149">
        <v>200</v>
      </c>
      <c r="E24" s="150">
        <f>200*E23/$C23</f>
        <v>4.8888888888888893</v>
      </c>
      <c r="F24" s="151">
        <f t="shared" ref="F24:H24" si="4">200*F23/$C23</f>
        <v>8.1111111111111107</v>
      </c>
      <c r="G24" s="152">
        <f t="shared" si="4"/>
        <v>49.666666666666664</v>
      </c>
      <c r="H24" s="237">
        <f t="shared" si="4"/>
        <v>292</v>
      </c>
    </row>
    <row r="25" spans="1:8" ht="15.75" x14ac:dyDescent="0.25">
      <c r="A25" s="154" t="s">
        <v>43</v>
      </c>
      <c r="B25" s="163" t="s">
        <v>44</v>
      </c>
      <c r="C25" s="156">
        <v>40</v>
      </c>
      <c r="D25" s="157"/>
      <c r="E25" s="158">
        <v>4</v>
      </c>
      <c r="F25" s="159">
        <v>0.48</v>
      </c>
      <c r="G25" s="160">
        <v>13.36</v>
      </c>
      <c r="H25" s="238">
        <v>69.599999999999994</v>
      </c>
    </row>
    <row r="26" spans="1:8" ht="15.75" x14ac:dyDescent="0.25">
      <c r="A26" s="164" t="s">
        <v>43</v>
      </c>
      <c r="B26" s="165" t="s">
        <v>44</v>
      </c>
      <c r="C26" s="166"/>
      <c r="D26" s="167">
        <v>40</v>
      </c>
      <c r="E26" s="150">
        <v>4</v>
      </c>
      <c r="F26" s="151">
        <v>0.48</v>
      </c>
      <c r="G26" s="152">
        <v>13.36</v>
      </c>
      <c r="H26" s="237">
        <v>69.599999999999994</v>
      </c>
    </row>
    <row r="27" spans="1:8" ht="15.75" x14ac:dyDescent="0.25">
      <c r="A27" s="251" t="s">
        <v>161</v>
      </c>
      <c r="B27" s="155" t="s">
        <v>162</v>
      </c>
      <c r="C27" s="253">
        <v>20</v>
      </c>
      <c r="D27" s="254"/>
      <c r="E27" s="255">
        <v>1.52</v>
      </c>
      <c r="F27" s="256">
        <v>0.16</v>
      </c>
      <c r="G27" s="257">
        <v>9.84</v>
      </c>
      <c r="H27" s="258">
        <v>47</v>
      </c>
    </row>
    <row r="28" spans="1:8" ht="15.75" x14ac:dyDescent="0.25">
      <c r="A28" s="230" t="s">
        <v>161</v>
      </c>
      <c r="B28" s="162" t="s">
        <v>162</v>
      </c>
      <c r="C28" s="231"/>
      <c r="D28" s="232">
        <v>20</v>
      </c>
      <c r="E28" s="233">
        <v>1.52</v>
      </c>
      <c r="F28" s="234">
        <v>0.16</v>
      </c>
      <c r="G28" s="235">
        <v>9.84</v>
      </c>
      <c r="H28" s="242">
        <v>47</v>
      </c>
    </row>
    <row r="29" spans="1:8" s="1" customFormat="1" ht="15.75" x14ac:dyDescent="0.25">
      <c r="A29" s="154" t="s">
        <v>20</v>
      </c>
      <c r="B29" s="163" t="s">
        <v>21</v>
      </c>
      <c r="C29" s="156">
        <v>200</v>
      </c>
      <c r="D29" s="157"/>
      <c r="E29" s="158">
        <v>0.5</v>
      </c>
      <c r="F29" s="159">
        <v>0.2</v>
      </c>
      <c r="G29" s="160">
        <v>22.2</v>
      </c>
      <c r="H29" s="238">
        <v>93</v>
      </c>
    </row>
    <row r="30" spans="1:8" s="1" customFormat="1" ht="15.75" x14ac:dyDescent="0.25">
      <c r="A30" s="146" t="s">
        <v>20</v>
      </c>
      <c r="B30" s="147" t="s">
        <v>21</v>
      </c>
      <c r="C30" s="148"/>
      <c r="D30" s="149">
        <v>200</v>
      </c>
      <c r="E30" s="150">
        <v>0.5</v>
      </c>
      <c r="F30" s="151">
        <v>0.2</v>
      </c>
      <c r="G30" s="152">
        <v>22.2</v>
      </c>
      <c r="H30" s="237">
        <v>93</v>
      </c>
    </row>
    <row r="31" spans="1:8" s="33" customFormat="1" ht="15.75" x14ac:dyDescent="0.25">
      <c r="A31" s="171"/>
      <c r="B31" s="172" t="s">
        <v>118</v>
      </c>
      <c r="C31" s="173"/>
      <c r="D31" s="174"/>
      <c r="E31" s="239">
        <f t="shared" ref="E31:G31" si="5">E17+E19+E21+E23+E25+E27+E29</f>
        <v>29.419999999999998</v>
      </c>
      <c r="F31" s="239">
        <f t="shared" si="5"/>
        <v>96.69</v>
      </c>
      <c r="G31" s="239">
        <f t="shared" si="5"/>
        <v>110.12</v>
      </c>
      <c r="H31" s="239">
        <f>H17+H19+H21+H23+H25+H27+H29</f>
        <v>771.85</v>
      </c>
    </row>
    <row r="32" spans="1:8" s="33" customFormat="1" ht="16.5" thickBot="1" x14ac:dyDescent="0.3">
      <c r="A32" s="179"/>
      <c r="B32" s="180" t="s">
        <v>119</v>
      </c>
      <c r="C32" s="181"/>
      <c r="D32" s="182"/>
      <c r="E32" s="240">
        <f t="shared" ref="E32:G32" si="6">E18+E20+E22+E24+E26+E28+E30</f>
        <v>30.608888888888888</v>
      </c>
      <c r="F32" s="240">
        <f t="shared" si="6"/>
        <v>168.20111111111109</v>
      </c>
      <c r="G32" s="240">
        <f t="shared" si="6"/>
        <v>117.46666666666667</v>
      </c>
      <c r="H32" s="240">
        <f>H18+H20+H22+H24+H26+H28+H30</f>
        <v>877.35</v>
      </c>
    </row>
    <row r="33" spans="1:8" ht="16.5" thickBot="1" x14ac:dyDescent="0.3">
      <c r="A33" s="357"/>
      <c r="B33" s="358"/>
      <c r="C33" s="358"/>
      <c r="D33" s="358"/>
      <c r="E33" s="358"/>
      <c r="F33" s="358"/>
      <c r="G33" s="358"/>
      <c r="H33" s="358"/>
    </row>
    <row r="34" spans="1:8" ht="15.75" x14ac:dyDescent="0.25">
      <c r="A34" s="138" t="s">
        <v>45</v>
      </c>
      <c r="B34" s="187" t="s">
        <v>186</v>
      </c>
      <c r="C34" s="140">
        <v>100</v>
      </c>
      <c r="D34" s="141"/>
      <c r="E34" s="142">
        <v>0.4</v>
      </c>
      <c r="F34" s="143">
        <v>0.3</v>
      </c>
      <c r="G34" s="144">
        <v>10.3</v>
      </c>
      <c r="H34" s="236">
        <v>47</v>
      </c>
    </row>
    <row r="35" spans="1:8" ht="15.75" x14ac:dyDescent="0.25">
      <c r="A35" s="146" t="s">
        <v>45</v>
      </c>
      <c r="B35" s="162" t="s">
        <v>186</v>
      </c>
      <c r="C35" s="148"/>
      <c r="D35" s="149">
        <v>100</v>
      </c>
      <c r="E35" s="150">
        <v>0.4</v>
      </c>
      <c r="F35" s="151">
        <v>0.3</v>
      </c>
      <c r="G35" s="152">
        <v>10.3</v>
      </c>
      <c r="H35" s="237">
        <v>47</v>
      </c>
    </row>
    <row r="36" spans="1:8" ht="15.75" x14ac:dyDescent="0.25">
      <c r="A36" s="154" t="s">
        <v>52</v>
      </c>
      <c r="B36" s="155" t="s">
        <v>53</v>
      </c>
      <c r="C36" s="156">
        <v>50</v>
      </c>
      <c r="D36" s="157"/>
      <c r="E36" s="158">
        <v>2.95</v>
      </c>
      <c r="F36" s="159">
        <v>2.35</v>
      </c>
      <c r="G36" s="160">
        <v>37.5</v>
      </c>
      <c r="H36" s="238">
        <v>182.5</v>
      </c>
    </row>
    <row r="37" spans="1:8" ht="15.75" x14ac:dyDescent="0.25">
      <c r="A37" s="146" t="s">
        <v>52</v>
      </c>
      <c r="B37" s="162" t="s">
        <v>53</v>
      </c>
      <c r="C37" s="148"/>
      <c r="D37" s="149">
        <v>50</v>
      </c>
      <c r="E37" s="150">
        <v>2.95</v>
      </c>
      <c r="F37" s="151">
        <v>2.35</v>
      </c>
      <c r="G37" s="152">
        <v>37.5</v>
      </c>
      <c r="H37" s="237">
        <v>182.5</v>
      </c>
    </row>
    <row r="38" spans="1:8" ht="15.75" x14ac:dyDescent="0.25">
      <c r="A38" s="154" t="s">
        <v>134</v>
      </c>
      <c r="B38" s="163" t="s">
        <v>136</v>
      </c>
      <c r="C38" s="156">
        <v>200</v>
      </c>
      <c r="D38" s="157"/>
      <c r="E38" s="158">
        <v>1.4</v>
      </c>
      <c r="F38" s="159">
        <v>0.2</v>
      </c>
      <c r="G38" s="160">
        <v>0.2</v>
      </c>
      <c r="H38" s="238">
        <v>120</v>
      </c>
    </row>
    <row r="39" spans="1:8" ht="15.75" x14ac:dyDescent="0.25">
      <c r="A39" s="146" t="s">
        <v>134</v>
      </c>
      <c r="B39" s="147" t="s">
        <v>136</v>
      </c>
      <c r="C39" s="148"/>
      <c r="D39" s="149">
        <v>200</v>
      </c>
      <c r="E39" s="150">
        <v>1.4</v>
      </c>
      <c r="F39" s="151">
        <v>0.2</v>
      </c>
      <c r="G39" s="152">
        <v>0.2</v>
      </c>
      <c r="H39" s="237">
        <v>120</v>
      </c>
    </row>
    <row r="40" spans="1:8" s="33" customFormat="1" ht="15.75" x14ac:dyDescent="0.25">
      <c r="A40" s="171"/>
      <c r="B40" s="172" t="s">
        <v>118</v>
      </c>
      <c r="C40" s="173"/>
      <c r="D40" s="174"/>
      <c r="E40" s="175">
        <f>E34+E36+E38</f>
        <v>4.75</v>
      </c>
      <c r="F40" s="176">
        <f t="shared" ref="F40:H40" si="7">F34+F36+F38</f>
        <v>2.85</v>
      </c>
      <c r="G40" s="177">
        <f t="shared" si="7"/>
        <v>48</v>
      </c>
      <c r="H40" s="239">
        <f t="shared" si="7"/>
        <v>349.5</v>
      </c>
    </row>
    <row r="41" spans="1:8" s="33" customFormat="1" ht="15.75" x14ac:dyDescent="0.25">
      <c r="A41" s="189"/>
      <c r="B41" s="190" t="s">
        <v>119</v>
      </c>
      <c r="C41" s="191"/>
      <c r="D41" s="192"/>
      <c r="E41" s="193">
        <f>E35+E37+E39</f>
        <v>4.75</v>
      </c>
      <c r="F41" s="194">
        <f t="shared" ref="F41:H41" si="8">F35+F37+F39</f>
        <v>2.85</v>
      </c>
      <c r="G41" s="195">
        <f t="shared" si="8"/>
        <v>48</v>
      </c>
      <c r="H41" s="243">
        <f t="shared" si="8"/>
        <v>349.5</v>
      </c>
    </row>
    <row r="42" spans="1:8" s="33" customFormat="1" ht="15.75" x14ac:dyDescent="0.25">
      <c r="A42" s="196"/>
      <c r="B42" s="197" t="s">
        <v>120</v>
      </c>
      <c r="C42" s="198"/>
      <c r="D42" s="199"/>
      <c r="E42" s="200">
        <f t="shared" ref="E42:H42" si="9">SUM(E14,E31,E40)</f>
        <v>64.623333333333335</v>
      </c>
      <c r="F42" s="201">
        <f t="shared" si="9"/>
        <v>141.39666666666668</v>
      </c>
      <c r="G42" s="202">
        <f t="shared" si="9"/>
        <v>218.44</v>
      </c>
      <c r="H42" s="244">
        <f t="shared" si="9"/>
        <v>1846.55</v>
      </c>
    </row>
    <row r="43" spans="1:8" s="33" customFormat="1" ht="16.5" thickBot="1" x14ac:dyDescent="0.3">
      <c r="A43" s="203"/>
      <c r="B43" s="204" t="s">
        <v>121</v>
      </c>
      <c r="C43" s="205"/>
      <c r="D43" s="206"/>
      <c r="E43" s="207">
        <f t="shared" ref="E43:H43" si="10">SUM(E15,E32,E41)</f>
        <v>73.812222222222218</v>
      </c>
      <c r="F43" s="208">
        <f t="shared" si="10"/>
        <v>221.30777777777774</v>
      </c>
      <c r="G43" s="209">
        <f t="shared" si="10"/>
        <v>233.75333333333333</v>
      </c>
      <c r="H43" s="245">
        <f t="shared" si="10"/>
        <v>2093.7166666666667</v>
      </c>
    </row>
    <row r="44" spans="1:8" ht="15.75" x14ac:dyDescent="0.25">
      <c r="A44" s="210"/>
      <c r="B44" s="211"/>
      <c r="C44" s="210"/>
      <c r="D44" s="210"/>
      <c r="E44" s="210"/>
      <c r="F44" s="210"/>
      <c r="G44" s="210"/>
      <c r="H44" s="210"/>
    </row>
    <row r="45" spans="1:8" ht="15.75" x14ac:dyDescent="0.25">
      <c r="A45" s="210"/>
      <c r="B45" s="211"/>
      <c r="C45" s="210"/>
      <c r="D45" s="210"/>
      <c r="E45" s="210"/>
      <c r="F45" s="210"/>
      <c r="G45" s="210"/>
      <c r="H45" s="210"/>
    </row>
  </sheetData>
  <mergeCells count="10">
    <mergeCell ref="A33:H33"/>
    <mergeCell ref="A16:H16"/>
    <mergeCell ref="A5:H5"/>
    <mergeCell ref="A1:H1"/>
    <mergeCell ref="A2:H2"/>
    <mergeCell ref="A3:A4"/>
    <mergeCell ref="B3:B4"/>
    <mergeCell ref="C3:D3"/>
    <mergeCell ref="E3:G3"/>
    <mergeCell ref="H3:H4"/>
  </mergeCells>
  <pageMargins left="0.49" right="0.31496062992125984" top="0.6" bottom="0.31496062992125984" header="0.55000000000000004" footer="0.31496062992125984"/>
  <pageSetup paperSize="9"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9" workbookViewId="0">
      <selection sqref="A1:H45"/>
    </sheetView>
  </sheetViews>
  <sheetFormatPr defaultRowHeight="15" x14ac:dyDescent="0.25"/>
  <cols>
    <col min="1" max="1" width="9.5703125" customWidth="1"/>
    <col min="2" max="2" width="36.140625" style="3" customWidth="1"/>
    <col min="8" max="8" width="11.5703125" customWidth="1"/>
  </cols>
  <sheetData>
    <row r="1" spans="1:8" ht="15.75" x14ac:dyDescent="0.25">
      <c r="A1" s="337" t="s">
        <v>127</v>
      </c>
      <c r="B1" s="338"/>
      <c r="C1" s="338"/>
      <c r="D1" s="338"/>
      <c r="E1" s="338"/>
      <c r="F1" s="338"/>
      <c r="G1" s="338"/>
      <c r="H1" s="338"/>
    </row>
    <row r="2" spans="1:8" ht="16.5" thickBot="1" x14ac:dyDescent="0.3">
      <c r="A2" s="339" t="s">
        <v>211</v>
      </c>
      <c r="B2" s="339"/>
      <c r="C2" s="339"/>
      <c r="D2" s="339"/>
      <c r="E2" s="339"/>
      <c r="F2" s="339"/>
      <c r="G2" s="339"/>
      <c r="H2" s="339"/>
    </row>
    <row r="3" spans="1:8" s="33" customFormat="1" ht="15" customHeight="1" x14ac:dyDescent="0.25">
      <c r="A3" s="351" t="s">
        <v>80</v>
      </c>
      <c r="B3" s="351" t="s">
        <v>64</v>
      </c>
      <c r="C3" s="342" t="s">
        <v>65</v>
      </c>
      <c r="D3" s="343"/>
      <c r="E3" s="344" t="s">
        <v>66</v>
      </c>
      <c r="F3" s="345"/>
      <c r="G3" s="346"/>
      <c r="H3" s="355" t="s">
        <v>67</v>
      </c>
    </row>
    <row r="4" spans="1:8" s="33" customFormat="1" ht="32.25" thickBot="1" x14ac:dyDescent="0.3">
      <c r="A4" s="352"/>
      <c r="B4" s="352"/>
      <c r="C4" s="133" t="s">
        <v>69</v>
      </c>
      <c r="D4" s="134" t="s">
        <v>70</v>
      </c>
      <c r="E4" s="135" t="s">
        <v>0</v>
      </c>
      <c r="F4" s="136" t="s">
        <v>71</v>
      </c>
      <c r="G4" s="137" t="s">
        <v>72</v>
      </c>
      <c r="H4" s="356"/>
    </row>
    <row r="5" spans="1:8" ht="16.5" thickBot="1" x14ac:dyDescent="0.3">
      <c r="A5" s="335" t="s">
        <v>81</v>
      </c>
      <c r="B5" s="336"/>
      <c r="C5" s="336"/>
      <c r="D5" s="336"/>
      <c r="E5" s="336"/>
      <c r="F5" s="336"/>
      <c r="G5" s="336"/>
      <c r="H5" s="336"/>
    </row>
    <row r="6" spans="1:8" ht="15.75" x14ac:dyDescent="0.25">
      <c r="A6" s="138" t="s">
        <v>218</v>
      </c>
      <c r="B6" s="139" t="s">
        <v>219</v>
      </c>
      <c r="C6" s="140">
        <v>60</v>
      </c>
      <c r="D6" s="141"/>
      <c r="E6" s="142">
        <v>3.7</v>
      </c>
      <c r="F6" s="143">
        <v>1.7</v>
      </c>
      <c r="G6" s="144">
        <v>40.9</v>
      </c>
      <c r="H6" s="236">
        <v>194</v>
      </c>
    </row>
    <row r="7" spans="1:8" ht="15.75" x14ac:dyDescent="0.25">
      <c r="A7" s="146" t="s">
        <v>218</v>
      </c>
      <c r="B7" s="147" t="s">
        <v>219</v>
      </c>
      <c r="C7" s="148"/>
      <c r="D7" s="149">
        <v>60</v>
      </c>
      <c r="E7" s="150">
        <v>3.7</v>
      </c>
      <c r="F7" s="151">
        <v>1.7</v>
      </c>
      <c r="G7" s="152">
        <v>40.9</v>
      </c>
      <c r="H7" s="237">
        <v>194</v>
      </c>
    </row>
    <row r="8" spans="1:8" ht="15.75" x14ac:dyDescent="0.25">
      <c r="A8" s="154" t="s">
        <v>129</v>
      </c>
      <c r="B8" s="163" t="s">
        <v>130</v>
      </c>
      <c r="C8" s="156">
        <v>40</v>
      </c>
      <c r="D8" s="157"/>
      <c r="E8" s="158">
        <v>5.0999999999999996</v>
      </c>
      <c r="F8" s="159">
        <v>4.5999999999999996</v>
      </c>
      <c r="G8" s="160">
        <v>0.3</v>
      </c>
      <c r="H8" s="238">
        <v>63</v>
      </c>
    </row>
    <row r="9" spans="1:8" ht="15.75" x14ac:dyDescent="0.25">
      <c r="A9" s="146" t="s">
        <v>129</v>
      </c>
      <c r="B9" s="147" t="s">
        <v>130</v>
      </c>
      <c r="C9" s="148"/>
      <c r="D9" s="149">
        <v>40</v>
      </c>
      <c r="E9" s="150">
        <v>5.0999999999999996</v>
      </c>
      <c r="F9" s="151">
        <v>4.5999999999999996</v>
      </c>
      <c r="G9" s="152">
        <v>0.3</v>
      </c>
      <c r="H9" s="237">
        <v>63</v>
      </c>
    </row>
    <row r="10" spans="1:8" ht="15.75" x14ac:dyDescent="0.25">
      <c r="A10" s="154" t="s">
        <v>157</v>
      </c>
      <c r="B10" s="163" t="s">
        <v>158</v>
      </c>
      <c r="C10" s="156">
        <v>150</v>
      </c>
      <c r="D10" s="157"/>
      <c r="E10" s="158">
        <v>6.54</v>
      </c>
      <c r="F10" s="159">
        <v>9.65</v>
      </c>
      <c r="G10" s="160">
        <v>27.84</v>
      </c>
      <c r="H10" s="238">
        <v>224.25</v>
      </c>
    </row>
    <row r="11" spans="1:8" ht="15.75" x14ac:dyDescent="0.25">
      <c r="A11" s="146" t="s">
        <v>157</v>
      </c>
      <c r="B11" s="147" t="s">
        <v>158</v>
      </c>
      <c r="C11" s="148"/>
      <c r="D11" s="149">
        <v>200</v>
      </c>
      <c r="E11" s="150">
        <f t="shared" ref="E11:H11" si="0">200*E10/$C10</f>
        <v>8.7200000000000006</v>
      </c>
      <c r="F11" s="151">
        <f t="shared" si="0"/>
        <v>12.866666666666667</v>
      </c>
      <c r="G11" s="152">
        <f t="shared" si="0"/>
        <v>37.119999999999997</v>
      </c>
      <c r="H11" s="237">
        <f t="shared" si="0"/>
        <v>299</v>
      </c>
    </row>
    <row r="12" spans="1:8" ht="15.75" x14ac:dyDescent="0.25">
      <c r="A12" s="154" t="s">
        <v>161</v>
      </c>
      <c r="B12" s="163" t="s">
        <v>162</v>
      </c>
      <c r="C12" s="156">
        <v>20</v>
      </c>
      <c r="D12" s="157"/>
      <c r="E12" s="158">
        <v>1.52</v>
      </c>
      <c r="F12" s="159">
        <v>0.16</v>
      </c>
      <c r="G12" s="160">
        <v>9.84</v>
      </c>
      <c r="H12" s="238">
        <v>47</v>
      </c>
    </row>
    <row r="13" spans="1:8" ht="15.75" x14ac:dyDescent="0.25">
      <c r="A13" s="146" t="s">
        <v>161</v>
      </c>
      <c r="B13" s="147" t="s">
        <v>162</v>
      </c>
      <c r="C13" s="148"/>
      <c r="D13" s="149">
        <v>20</v>
      </c>
      <c r="E13" s="150">
        <v>1.52</v>
      </c>
      <c r="F13" s="151">
        <v>0.16</v>
      </c>
      <c r="G13" s="152">
        <v>9.84</v>
      </c>
      <c r="H13" s="237">
        <v>47</v>
      </c>
    </row>
    <row r="14" spans="1:8" ht="15.75" x14ac:dyDescent="0.25">
      <c r="A14" s="154" t="s">
        <v>18</v>
      </c>
      <c r="B14" s="163" t="s">
        <v>19</v>
      </c>
      <c r="C14" s="156">
        <v>200</v>
      </c>
      <c r="D14" s="157"/>
      <c r="E14" s="158">
        <v>0.1</v>
      </c>
      <c r="F14" s="159">
        <v>0</v>
      </c>
      <c r="G14" s="160">
        <v>15</v>
      </c>
      <c r="H14" s="238">
        <v>60</v>
      </c>
    </row>
    <row r="15" spans="1:8" s="12" customFormat="1" ht="15.75" x14ac:dyDescent="0.25">
      <c r="A15" s="146" t="s">
        <v>18</v>
      </c>
      <c r="B15" s="147" t="s">
        <v>19</v>
      </c>
      <c r="C15" s="148"/>
      <c r="D15" s="149">
        <v>200</v>
      </c>
      <c r="E15" s="150">
        <v>0.1</v>
      </c>
      <c r="F15" s="151">
        <v>0</v>
      </c>
      <c r="G15" s="152">
        <v>15</v>
      </c>
      <c r="H15" s="237">
        <v>60</v>
      </c>
    </row>
    <row r="16" spans="1:8" s="33" customFormat="1" ht="15.75" x14ac:dyDescent="0.25">
      <c r="A16" s="171"/>
      <c r="B16" s="172" t="s">
        <v>118</v>
      </c>
      <c r="C16" s="173"/>
      <c r="D16" s="174"/>
      <c r="E16" s="175">
        <f t="shared" ref="E16:H16" si="1">E8+E10+E6+E14+E12</f>
        <v>16.96</v>
      </c>
      <c r="F16" s="176">
        <f t="shared" si="1"/>
        <v>16.11</v>
      </c>
      <c r="G16" s="177">
        <f t="shared" si="1"/>
        <v>93.88</v>
      </c>
      <c r="H16" s="239">
        <f t="shared" si="1"/>
        <v>588.25</v>
      </c>
    </row>
    <row r="17" spans="1:8" s="33" customFormat="1" ht="16.5" thickBot="1" x14ac:dyDescent="0.3">
      <c r="A17" s="179"/>
      <c r="B17" s="180" t="s">
        <v>119</v>
      </c>
      <c r="C17" s="181"/>
      <c r="D17" s="182"/>
      <c r="E17" s="183">
        <f t="shared" ref="E17:H17" si="2">E9+E11+E7+E15+E13</f>
        <v>19.14</v>
      </c>
      <c r="F17" s="184">
        <f t="shared" si="2"/>
        <v>19.326666666666668</v>
      </c>
      <c r="G17" s="185">
        <f t="shared" si="2"/>
        <v>103.16</v>
      </c>
      <c r="H17" s="240">
        <f t="shared" si="2"/>
        <v>663</v>
      </c>
    </row>
    <row r="18" spans="1:8" ht="16.5" thickBot="1" x14ac:dyDescent="0.3">
      <c r="A18" s="335" t="s">
        <v>98</v>
      </c>
      <c r="B18" s="336"/>
      <c r="C18" s="336"/>
      <c r="D18" s="336"/>
      <c r="E18" s="336"/>
      <c r="F18" s="336"/>
      <c r="G18" s="336"/>
      <c r="H18" s="336"/>
    </row>
    <row r="19" spans="1:8" s="1" customFormat="1" ht="15.75" x14ac:dyDescent="0.25">
      <c r="A19" s="224" t="s">
        <v>187</v>
      </c>
      <c r="B19" s="187" t="s">
        <v>188</v>
      </c>
      <c r="C19" s="225">
        <v>60</v>
      </c>
      <c r="D19" s="226"/>
      <c r="E19" s="227">
        <v>0.42</v>
      </c>
      <c r="F19" s="228">
        <v>6.06</v>
      </c>
      <c r="G19" s="229">
        <v>1.2</v>
      </c>
      <c r="H19" s="241">
        <v>61.2</v>
      </c>
    </row>
    <row r="20" spans="1:8" s="1" customFormat="1" ht="15.75" x14ac:dyDescent="0.25">
      <c r="A20" s="230" t="s">
        <v>187</v>
      </c>
      <c r="B20" s="162" t="s">
        <v>188</v>
      </c>
      <c r="C20" s="231"/>
      <c r="D20" s="232">
        <v>100</v>
      </c>
      <c r="E20" s="233">
        <f>100*E19/$C19</f>
        <v>0.7</v>
      </c>
      <c r="F20" s="234">
        <f t="shared" ref="F20:H20" si="3">100*F19/$C19</f>
        <v>10.1</v>
      </c>
      <c r="G20" s="235">
        <f t="shared" si="3"/>
        <v>2</v>
      </c>
      <c r="H20" s="242">
        <f t="shared" si="3"/>
        <v>102</v>
      </c>
    </row>
    <row r="21" spans="1:8" ht="15.75" customHeight="1" x14ac:dyDescent="0.25">
      <c r="A21" s="154" t="s">
        <v>62</v>
      </c>
      <c r="B21" s="163" t="s">
        <v>63</v>
      </c>
      <c r="C21" s="156">
        <v>250</v>
      </c>
      <c r="D21" s="157"/>
      <c r="E21" s="158">
        <v>1.65</v>
      </c>
      <c r="F21" s="159">
        <v>4.8499999999999996</v>
      </c>
      <c r="G21" s="160">
        <v>7</v>
      </c>
      <c r="H21" s="238">
        <v>78.25</v>
      </c>
    </row>
    <row r="22" spans="1:8" ht="16.5" customHeight="1" x14ac:dyDescent="0.25">
      <c r="A22" s="146" t="s">
        <v>62</v>
      </c>
      <c r="B22" s="147" t="s">
        <v>63</v>
      </c>
      <c r="C22" s="148"/>
      <c r="D22" s="149">
        <v>250</v>
      </c>
      <c r="E22" s="150">
        <v>1.65</v>
      </c>
      <c r="F22" s="151">
        <v>4.8499999999999996</v>
      </c>
      <c r="G22" s="152">
        <v>7</v>
      </c>
      <c r="H22" s="237">
        <v>78.25</v>
      </c>
    </row>
    <row r="23" spans="1:8" ht="15.75" x14ac:dyDescent="0.25">
      <c r="A23" s="154" t="s">
        <v>33</v>
      </c>
      <c r="B23" s="163" t="s">
        <v>34</v>
      </c>
      <c r="C23" s="156">
        <v>100</v>
      </c>
      <c r="D23" s="157"/>
      <c r="E23" s="158">
        <v>15</v>
      </c>
      <c r="F23" s="159">
        <v>10.7</v>
      </c>
      <c r="G23" s="160">
        <v>9.3000000000000007</v>
      </c>
      <c r="H23" s="238">
        <v>188.6</v>
      </c>
    </row>
    <row r="24" spans="1:8" ht="15.75" x14ac:dyDescent="0.25">
      <c r="A24" s="146" t="s">
        <v>33</v>
      </c>
      <c r="B24" s="147" t="s">
        <v>34</v>
      </c>
      <c r="C24" s="148"/>
      <c r="D24" s="149">
        <v>100</v>
      </c>
      <c r="E24" s="150">
        <v>15</v>
      </c>
      <c r="F24" s="151">
        <v>10.7</v>
      </c>
      <c r="G24" s="152">
        <v>9.3000000000000007</v>
      </c>
      <c r="H24" s="237">
        <v>188.6</v>
      </c>
    </row>
    <row r="25" spans="1:8" ht="15.75" x14ac:dyDescent="0.25">
      <c r="A25" s="154" t="s">
        <v>37</v>
      </c>
      <c r="B25" s="163" t="s">
        <v>38</v>
      </c>
      <c r="C25" s="156">
        <v>150</v>
      </c>
      <c r="D25" s="157"/>
      <c r="E25" s="158">
        <v>8.5500000000000007</v>
      </c>
      <c r="F25" s="159">
        <v>7.85</v>
      </c>
      <c r="G25" s="160">
        <v>37.08</v>
      </c>
      <c r="H25" s="238">
        <v>253.05</v>
      </c>
    </row>
    <row r="26" spans="1:8" ht="15.75" x14ac:dyDescent="0.25">
      <c r="A26" s="146" t="s">
        <v>37</v>
      </c>
      <c r="B26" s="147" t="s">
        <v>38</v>
      </c>
      <c r="C26" s="148"/>
      <c r="D26" s="149">
        <v>180</v>
      </c>
      <c r="E26" s="150">
        <f t="shared" ref="E26:H26" si="4">180*E25/$C25</f>
        <v>10.260000000000002</v>
      </c>
      <c r="F26" s="151">
        <f t="shared" si="4"/>
        <v>9.42</v>
      </c>
      <c r="G26" s="152">
        <f t="shared" si="4"/>
        <v>44.495999999999995</v>
      </c>
      <c r="H26" s="237">
        <f t="shared" si="4"/>
        <v>303.66000000000003</v>
      </c>
    </row>
    <row r="27" spans="1:8" ht="15.75" x14ac:dyDescent="0.25">
      <c r="A27" s="154" t="s">
        <v>43</v>
      </c>
      <c r="B27" s="163" t="s">
        <v>44</v>
      </c>
      <c r="C27" s="156">
        <v>40</v>
      </c>
      <c r="D27" s="157"/>
      <c r="E27" s="158">
        <v>4</v>
      </c>
      <c r="F27" s="159">
        <v>0.48</v>
      </c>
      <c r="G27" s="160">
        <v>13.36</v>
      </c>
      <c r="H27" s="238">
        <v>69.599999999999994</v>
      </c>
    </row>
    <row r="28" spans="1:8" ht="15.75" x14ac:dyDescent="0.25">
      <c r="A28" s="146" t="s">
        <v>43</v>
      </c>
      <c r="B28" s="147" t="s">
        <v>44</v>
      </c>
      <c r="C28" s="148"/>
      <c r="D28" s="149">
        <v>40</v>
      </c>
      <c r="E28" s="150">
        <v>4</v>
      </c>
      <c r="F28" s="151">
        <v>0.48</v>
      </c>
      <c r="G28" s="152">
        <v>13.36</v>
      </c>
      <c r="H28" s="237">
        <v>69.599999999999994</v>
      </c>
    </row>
    <row r="29" spans="1:8" ht="15.75" x14ac:dyDescent="0.25">
      <c r="A29" s="154" t="s">
        <v>161</v>
      </c>
      <c r="B29" s="163" t="s">
        <v>162</v>
      </c>
      <c r="C29" s="156">
        <v>20</v>
      </c>
      <c r="D29" s="157"/>
      <c r="E29" s="158">
        <v>1.52</v>
      </c>
      <c r="F29" s="159">
        <v>0.16</v>
      </c>
      <c r="G29" s="160">
        <v>9.84</v>
      </c>
      <c r="H29" s="238">
        <v>47</v>
      </c>
    </row>
    <row r="30" spans="1:8" ht="15.75" x14ac:dyDescent="0.25">
      <c r="A30" s="146" t="s">
        <v>161</v>
      </c>
      <c r="B30" s="147" t="s">
        <v>162</v>
      </c>
      <c r="C30" s="148"/>
      <c r="D30" s="149">
        <v>20</v>
      </c>
      <c r="E30" s="150">
        <v>1.52</v>
      </c>
      <c r="F30" s="151">
        <v>0.16</v>
      </c>
      <c r="G30" s="152">
        <v>9.84</v>
      </c>
      <c r="H30" s="237">
        <v>47</v>
      </c>
    </row>
    <row r="31" spans="1:8" ht="31.5" x14ac:dyDescent="0.25">
      <c r="A31" s="154" t="s">
        <v>189</v>
      </c>
      <c r="B31" s="163" t="s">
        <v>108</v>
      </c>
      <c r="C31" s="156">
        <v>200</v>
      </c>
      <c r="D31" s="157"/>
      <c r="E31" s="158">
        <v>1.4</v>
      </c>
      <c r="F31" s="159">
        <v>0</v>
      </c>
      <c r="G31" s="160">
        <v>29</v>
      </c>
      <c r="H31" s="238">
        <v>122</v>
      </c>
    </row>
    <row r="32" spans="1:8" ht="31.5" x14ac:dyDescent="0.25">
      <c r="A32" s="146" t="s">
        <v>189</v>
      </c>
      <c r="B32" s="147" t="s">
        <v>108</v>
      </c>
      <c r="C32" s="148"/>
      <c r="D32" s="149">
        <v>200</v>
      </c>
      <c r="E32" s="150">
        <v>1.4</v>
      </c>
      <c r="F32" s="151">
        <v>0</v>
      </c>
      <c r="G32" s="152">
        <v>29</v>
      </c>
      <c r="H32" s="237">
        <v>122</v>
      </c>
    </row>
    <row r="33" spans="1:8" s="33" customFormat="1" ht="15.75" x14ac:dyDescent="0.25">
      <c r="A33" s="171"/>
      <c r="B33" s="172" t="s">
        <v>118</v>
      </c>
      <c r="C33" s="173"/>
      <c r="D33" s="174"/>
      <c r="E33" s="175">
        <f t="shared" ref="E33:H33" si="5">E19+E21+E25+E23+E27+E29+E31</f>
        <v>32.54</v>
      </c>
      <c r="F33" s="176">
        <f t="shared" si="5"/>
        <v>30.099999999999998</v>
      </c>
      <c r="G33" s="177">
        <f t="shared" si="5"/>
        <v>106.78</v>
      </c>
      <c r="H33" s="239">
        <f t="shared" si="5"/>
        <v>819.7</v>
      </c>
    </row>
    <row r="34" spans="1:8" s="33" customFormat="1" ht="16.5" thickBot="1" x14ac:dyDescent="0.3">
      <c r="A34" s="179"/>
      <c r="B34" s="180" t="s">
        <v>119</v>
      </c>
      <c r="C34" s="181"/>
      <c r="D34" s="182"/>
      <c r="E34" s="183">
        <f t="shared" ref="E34:H34" si="6">E20+E22+E26+E24+E28+E30+E32</f>
        <v>34.53</v>
      </c>
      <c r="F34" s="184">
        <f t="shared" si="6"/>
        <v>35.709999999999987</v>
      </c>
      <c r="G34" s="185">
        <f t="shared" si="6"/>
        <v>114.996</v>
      </c>
      <c r="H34" s="240">
        <f t="shared" si="6"/>
        <v>911.11</v>
      </c>
    </row>
    <row r="35" spans="1:8" ht="16.5" thickBot="1" x14ac:dyDescent="0.3">
      <c r="A35" s="335" t="s">
        <v>99</v>
      </c>
      <c r="B35" s="336"/>
      <c r="C35" s="336"/>
      <c r="D35" s="336"/>
      <c r="E35" s="336"/>
      <c r="F35" s="336"/>
      <c r="G35" s="336"/>
      <c r="H35" s="336"/>
    </row>
    <row r="36" spans="1:8" ht="15.75" x14ac:dyDescent="0.25">
      <c r="A36" s="138" t="s">
        <v>45</v>
      </c>
      <c r="B36" s="139" t="s">
        <v>220</v>
      </c>
      <c r="C36" s="140">
        <v>100</v>
      </c>
      <c r="D36" s="141"/>
      <c r="E36" s="142">
        <v>0.8</v>
      </c>
      <c r="F36" s="143">
        <v>0.4</v>
      </c>
      <c r="G36" s="144">
        <v>8.1</v>
      </c>
      <c r="H36" s="236">
        <v>47</v>
      </c>
    </row>
    <row r="37" spans="1:8" ht="15.75" x14ac:dyDescent="0.25">
      <c r="A37" s="146" t="s">
        <v>45</v>
      </c>
      <c r="B37" s="147" t="s">
        <v>220</v>
      </c>
      <c r="C37" s="148"/>
      <c r="D37" s="149">
        <v>100</v>
      </c>
      <c r="E37" s="150">
        <v>0.8</v>
      </c>
      <c r="F37" s="151">
        <v>0.4</v>
      </c>
      <c r="G37" s="152">
        <v>8.1</v>
      </c>
      <c r="H37" s="237">
        <v>47</v>
      </c>
    </row>
    <row r="38" spans="1:8" ht="15.75" x14ac:dyDescent="0.25">
      <c r="A38" s="154" t="s">
        <v>54</v>
      </c>
      <c r="B38" s="163" t="s">
        <v>55</v>
      </c>
      <c r="C38" s="156">
        <v>50</v>
      </c>
      <c r="D38" s="157"/>
      <c r="E38" s="158">
        <v>3.75</v>
      </c>
      <c r="F38" s="159">
        <v>6.5</v>
      </c>
      <c r="G38" s="160">
        <v>30.2</v>
      </c>
      <c r="H38" s="238">
        <v>194</v>
      </c>
    </row>
    <row r="39" spans="1:8" ht="15.75" x14ac:dyDescent="0.25">
      <c r="A39" s="146" t="s">
        <v>54</v>
      </c>
      <c r="B39" s="147" t="s">
        <v>55</v>
      </c>
      <c r="C39" s="148"/>
      <c r="D39" s="149">
        <v>70</v>
      </c>
      <c r="E39" s="150">
        <f>(70/50)*E38</f>
        <v>5.25</v>
      </c>
      <c r="F39" s="151">
        <f t="shared" ref="F39:H39" si="7">(70/50)*F38</f>
        <v>9.1</v>
      </c>
      <c r="G39" s="152">
        <f t="shared" si="7"/>
        <v>42.279999999999994</v>
      </c>
      <c r="H39" s="237">
        <f t="shared" si="7"/>
        <v>271.59999999999997</v>
      </c>
    </row>
    <row r="40" spans="1:8" ht="15.75" x14ac:dyDescent="0.25">
      <c r="A40" s="154" t="s">
        <v>13</v>
      </c>
      <c r="B40" s="163" t="s">
        <v>22</v>
      </c>
      <c r="C40" s="156">
        <v>200</v>
      </c>
      <c r="D40" s="157"/>
      <c r="E40" s="158">
        <v>10</v>
      </c>
      <c r="F40" s="159">
        <v>3</v>
      </c>
      <c r="G40" s="160">
        <v>7</v>
      </c>
      <c r="H40" s="238">
        <v>102</v>
      </c>
    </row>
    <row r="41" spans="1:8" ht="15.75" x14ac:dyDescent="0.25">
      <c r="A41" s="146" t="s">
        <v>13</v>
      </c>
      <c r="B41" s="147" t="s">
        <v>22</v>
      </c>
      <c r="C41" s="148"/>
      <c r="D41" s="149">
        <v>200</v>
      </c>
      <c r="E41" s="150">
        <v>10</v>
      </c>
      <c r="F41" s="151">
        <v>3</v>
      </c>
      <c r="G41" s="152">
        <v>7</v>
      </c>
      <c r="H41" s="237">
        <v>102</v>
      </c>
    </row>
    <row r="42" spans="1:8" s="33" customFormat="1" ht="15.75" x14ac:dyDescent="0.25">
      <c r="A42" s="171"/>
      <c r="B42" s="172" t="s">
        <v>118</v>
      </c>
      <c r="C42" s="173"/>
      <c r="D42" s="174"/>
      <c r="E42" s="175">
        <f t="shared" ref="E42:H42" si="8">E36+E40+E38</f>
        <v>14.55</v>
      </c>
      <c r="F42" s="176">
        <f t="shared" si="8"/>
        <v>9.9</v>
      </c>
      <c r="G42" s="177">
        <f t="shared" si="8"/>
        <v>45.3</v>
      </c>
      <c r="H42" s="239">
        <f t="shared" si="8"/>
        <v>343</v>
      </c>
    </row>
    <row r="43" spans="1:8" s="33" customFormat="1" ht="15.75" x14ac:dyDescent="0.25">
      <c r="A43" s="189"/>
      <c r="B43" s="190" t="s">
        <v>119</v>
      </c>
      <c r="C43" s="191"/>
      <c r="D43" s="192"/>
      <c r="E43" s="193">
        <f t="shared" ref="E43:H43" si="9">E37+E41+E39</f>
        <v>16.05</v>
      </c>
      <c r="F43" s="194">
        <f t="shared" si="9"/>
        <v>12.5</v>
      </c>
      <c r="G43" s="195">
        <f t="shared" si="9"/>
        <v>57.379999999999995</v>
      </c>
      <c r="H43" s="243">
        <f t="shared" si="9"/>
        <v>420.59999999999997</v>
      </c>
    </row>
    <row r="44" spans="1:8" s="33" customFormat="1" ht="15.75" x14ac:dyDescent="0.25">
      <c r="A44" s="196"/>
      <c r="B44" s="197" t="s">
        <v>120</v>
      </c>
      <c r="C44" s="198"/>
      <c r="D44" s="199"/>
      <c r="E44" s="200">
        <f>E42+E33+E16</f>
        <v>64.050000000000011</v>
      </c>
      <c r="F44" s="201">
        <f t="shared" ref="F44:H44" si="10">F42+F33+F16</f>
        <v>56.11</v>
      </c>
      <c r="G44" s="202">
        <f t="shared" si="10"/>
        <v>245.95999999999998</v>
      </c>
      <c r="H44" s="244">
        <f t="shared" si="10"/>
        <v>1750.95</v>
      </c>
    </row>
    <row r="45" spans="1:8" s="33" customFormat="1" ht="16.5" thickBot="1" x14ac:dyDescent="0.3">
      <c r="A45" s="203"/>
      <c r="B45" s="204" t="s">
        <v>121</v>
      </c>
      <c r="C45" s="205"/>
      <c r="D45" s="206"/>
      <c r="E45" s="207">
        <f>E43+E34+E17</f>
        <v>69.72</v>
      </c>
      <c r="F45" s="208">
        <f t="shared" ref="F45:H45" si="11">F43+F34+F17</f>
        <v>67.536666666666662</v>
      </c>
      <c r="G45" s="209">
        <f t="shared" si="11"/>
        <v>275.53599999999994</v>
      </c>
      <c r="H45" s="245">
        <f t="shared" si="11"/>
        <v>1994.71</v>
      </c>
    </row>
  </sheetData>
  <mergeCells count="10">
    <mergeCell ref="A35:H35"/>
    <mergeCell ref="A18:H18"/>
    <mergeCell ref="A5:H5"/>
    <mergeCell ref="A1:H1"/>
    <mergeCell ref="A2:H2"/>
    <mergeCell ref="A3:A4"/>
    <mergeCell ref="B3:B4"/>
    <mergeCell ref="C3:D3"/>
    <mergeCell ref="E3:G3"/>
    <mergeCell ref="H3:H4"/>
  </mergeCells>
  <pageMargins left="0.49" right="0.27559055118110237" top="0.62" bottom="0.19685039370078741" header="0.6" footer="0.19685039370078741"/>
  <pageSetup paperSize="9" scale="7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3" workbookViewId="0">
      <selection sqref="A1:H43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8" ht="15.75" x14ac:dyDescent="0.25">
      <c r="A1" s="337" t="s">
        <v>128</v>
      </c>
      <c r="B1" s="338"/>
      <c r="C1" s="338"/>
      <c r="D1" s="338"/>
      <c r="E1" s="338"/>
      <c r="F1" s="338"/>
      <c r="G1" s="338"/>
      <c r="H1" s="338"/>
    </row>
    <row r="2" spans="1:8" ht="16.5" thickBot="1" x14ac:dyDescent="0.3">
      <c r="A2" s="339" t="s">
        <v>211</v>
      </c>
      <c r="B2" s="339"/>
      <c r="C2" s="339"/>
      <c r="D2" s="339"/>
      <c r="E2" s="339"/>
      <c r="F2" s="339"/>
      <c r="G2" s="339"/>
      <c r="H2" s="339"/>
    </row>
    <row r="3" spans="1:8" s="33" customFormat="1" ht="15" customHeight="1" x14ac:dyDescent="0.25">
      <c r="A3" s="351" t="s">
        <v>80</v>
      </c>
      <c r="B3" s="351" t="s">
        <v>64</v>
      </c>
      <c r="C3" s="342" t="s">
        <v>65</v>
      </c>
      <c r="D3" s="343"/>
      <c r="E3" s="344" t="s">
        <v>66</v>
      </c>
      <c r="F3" s="345"/>
      <c r="G3" s="346"/>
      <c r="H3" s="355" t="s">
        <v>67</v>
      </c>
    </row>
    <row r="4" spans="1:8" s="33" customFormat="1" ht="32.25" thickBot="1" x14ac:dyDescent="0.3">
      <c r="A4" s="352"/>
      <c r="B4" s="352"/>
      <c r="C4" s="133" t="s">
        <v>69</v>
      </c>
      <c r="D4" s="134" t="s">
        <v>70</v>
      </c>
      <c r="E4" s="135" t="s">
        <v>0</v>
      </c>
      <c r="F4" s="136" t="s">
        <v>71</v>
      </c>
      <c r="G4" s="137" t="s">
        <v>72</v>
      </c>
      <c r="H4" s="356"/>
    </row>
    <row r="5" spans="1:8" ht="16.5" thickBot="1" x14ac:dyDescent="0.3">
      <c r="A5" s="335" t="s">
        <v>81</v>
      </c>
      <c r="B5" s="336"/>
      <c r="C5" s="336"/>
      <c r="D5" s="336"/>
      <c r="E5" s="336"/>
      <c r="F5" s="336"/>
      <c r="G5" s="336"/>
      <c r="H5" s="336"/>
    </row>
    <row r="6" spans="1:8" ht="15.75" x14ac:dyDescent="0.25">
      <c r="A6" s="138" t="s">
        <v>175</v>
      </c>
      <c r="B6" s="139" t="s">
        <v>176</v>
      </c>
      <c r="C6" s="140">
        <v>40</v>
      </c>
      <c r="D6" s="141"/>
      <c r="E6" s="142">
        <v>4.9000000000000004</v>
      </c>
      <c r="F6" s="143">
        <v>3.46</v>
      </c>
      <c r="G6" s="144">
        <v>9.8699999999999992</v>
      </c>
      <c r="H6" s="236">
        <v>141.30000000000001</v>
      </c>
    </row>
    <row r="7" spans="1:8" ht="15.75" x14ac:dyDescent="0.25">
      <c r="A7" s="146" t="s">
        <v>175</v>
      </c>
      <c r="B7" s="147" t="s">
        <v>176</v>
      </c>
      <c r="C7" s="148"/>
      <c r="D7" s="149">
        <v>60</v>
      </c>
      <c r="E7" s="150">
        <f t="shared" ref="E7:H7" si="0">60*E6/$C6</f>
        <v>7.35</v>
      </c>
      <c r="F7" s="151">
        <f t="shared" si="0"/>
        <v>5.1899999999999995</v>
      </c>
      <c r="G7" s="152">
        <f t="shared" si="0"/>
        <v>14.804999999999998</v>
      </c>
      <c r="H7" s="237">
        <f t="shared" si="0"/>
        <v>211.95</v>
      </c>
    </row>
    <row r="8" spans="1:8" ht="31.5" x14ac:dyDescent="0.25">
      <c r="A8" s="154" t="s">
        <v>3</v>
      </c>
      <c r="B8" s="163" t="s">
        <v>190</v>
      </c>
      <c r="C8" s="156">
        <v>200</v>
      </c>
      <c r="D8" s="157"/>
      <c r="E8" s="158">
        <v>7.16</v>
      </c>
      <c r="F8" s="159">
        <v>9.4</v>
      </c>
      <c r="G8" s="160">
        <v>28.8</v>
      </c>
      <c r="H8" s="238">
        <v>228.4</v>
      </c>
    </row>
    <row r="9" spans="1:8" ht="31.5" x14ac:dyDescent="0.25">
      <c r="A9" s="146" t="s">
        <v>3</v>
      </c>
      <c r="B9" s="147" t="s">
        <v>190</v>
      </c>
      <c r="C9" s="148"/>
      <c r="D9" s="149">
        <v>250</v>
      </c>
      <c r="E9" s="150">
        <f t="shared" ref="E9:H9" si="1">250*E8/$C8</f>
        <v>8.9499999999999993</v>
      </c>
      <c r="F9" s="151">
        <f t="shared" si="1"/>
        <v>11.75</v>
      </c>
      <c r="G9" s="152">
        <f t="shared" si="1"/>
        <v>36</v>
      </c>
      <c r="H9" s="237">
        <f t="shared" si="1"/>
        <v>285.5</v>
      </c>
    </row>
    <row r="10" spans="1:8" ht="15.75" x14ac:dyDescent="0.25">
      <c r="A10" s="154" t="s">
        <v>1</v>
      </c>
      <c r="B10" s="163" t="s">
        <v>2</v>
      </c>
      <c r="C10" s="156">
        <v>40</v>
      </c>
      <c r="D10" s="157"/>
      <c r="E10" s="158">
        <v>3.01</v>
      </c>
      <c r="F10" s="159">
        <v>1.1599999999999999</v>
      </c>
      <c r="G10" s="160">
        <v>20.56</v>
      </c>
      <c r="H10" s="238">
        <v>104.8</v>
      </c>
    </row>
    <row r="11" spans="1:8" ht="15.75" x14ac:dyDescent="0.25">
      <c r="A11" s="146" t="s">
        <v>1</v>
      </c>
      <c r="B11" s="147" t="s">
        <v>2</v>
      </c>
      <c r="C11" s="148"/>
      <c r="D11" s="149">
        <v>40</v>
      </c>
      <c r="E11" s="150">
        <v>3.01</v>
      </c>
      <c r="F11" s="151">
        <v>1.1599999999999999</v>
      </c>
      <c r="G11" s="152">
        <v>20.56</v>
      </c>
      <c r="H11" s="237">
        <v>104.8</v>
      </c>
    </row>
    <row r="12" spans="1:8" ht="15.75" x14ac:dyDescent="0.25">
      <c r="A12" s="154" t="s">
        <v>131</v>
      </c>
      <c r="B12" s="163" t="s">
        <v>132</v>
      </c>
      <c r="C12" s="156">
        <v>200</v>
      </c>
      <c r="D12" s="157"/>
      <c r="E12" s="158">
        <v>1.5</v>
      </c>
      <c r="F12" s="159">
        <v>1.3</v>
      </c>
      <c r="G12" s="160">
        <v>15.9</v>
      </c>
      <c r="H12" s="238">
        <v>81</v>
      </c>
    </row>
    <row r="13" spans="1:8" ht="15.75" x14ac:dyDescent="0.25">
      <c r="A13" s="146" t="s">
        <v>131</v>
      </c>
      <c r="B13" s="147" t="s">
        <v>132</v>
      </c>
      <c r="C13" s="148"/>
      <c r="D13" s="149">
        <v>200</v>
      </c>
      <c r="E13" s="150">
        <v>1.5</v>
      </c>
      <c r="F13" s="151">
        <v>1.3</v>
      </c>
      <c r="G13" s="152">
        <v>15.9</v>
      </c>
      <c r="H13" s="237">
        <v>81</v>
      </c>
    </row>
    <row r="14" spans="1:8" s="33" customFormat="1" ht="15.75" x14ac:dyDescent="0.25">
      <c r="A14" s="171"/>
      <c r="B14" s="172" t="s">
        <v>118</v>
      </c>
      <c r="C14" s="173"/>
      <c r="D14" s="174"/>
      <c r="E14" s="175">
        <f t="shared" ref="E14:H14" si="2">E8+E12+E6+E10</f>
        <v>16.57</v>
      </c>
      <c r="F14" s="176">
        <f t="shared" si="2"/>
        <v>15.32</v>
      </c>
      <c r="G14" s="177">
        <f t="shared" si="2"/>
        <v>75.13</v>
      </c>
      <c r="H14" s="239">
        <f t="shared" si="2"/>
        <v>555.5</v>
      </c>
    </row>
    <row r="15" spans="1:8" s="33" customFormat="1" ht="16.5" thickBot="1" x14ac:dyDescent="0.3">
      <c r="A15" s="179"/>
      <c r="B15" s="180" t="s">
        <v>119</v>
      </c>
      <c r="C15" s="181"/>
      <c r="D15" s="182"/>
      <c r="E15" s="183">
        <f t="shared" ref="E15:H15" si="3">E9+E13+E7+E11</f>
        <v>20.809999999999995</v>
      </c>
      <c r="F15" s="184">
        <f t="shared" si="3"/>
        <v>19.400000000000002</v>
      </c>
      <c r="G15" s="185">
        <f t="shared" si="3"/>
        <v>87.265000000000001</v>
      </c>
      <c r="H15" s="240">
        <f t="shared" si="3"/>
        <v>683.25</v>
      </c>
    </row>
    <row r="16" spans="1:8" ht="16.5" thickBot="1" x14ac:dyDescent="0.3">
      <c r="A16" s="335" t="s">
        <v>98</v>
      </c>
      <c r="B16" s="336"/>
      <c r="C16" s="336"/>
      <c r="D16" s="336"/>
      <c r="E16" s="336"/>
      <c r="F16" s="336"/>
      <c r="G16" s="336"/>
      <c r="H16" s="336"/>
    </row>
    <row r="17" spans="1:8" ht="15.75" x14ac:dyDescent="0.25">
      <c r="A17" s="138" t="s">
        <v>146</v>
      </c>
      <c r="B17" s="187" t="s">
        <v>147</v>
      </c>
      <c r="C17" s="140">
        <v>60</v>
      </c>
      <c r="D17" s="141"/>
      <c r="E17" s="142">
        <v>0.66</v>
      </c>
      <c r="F17" s="143">
        <v>6.06</v>
      </c>
      <c r="G17" s="144">
        <v>6.3599999999999994</v>
      </c>
      <c r="H17" s="236">
        <v>82.8</v>
      </c>
    </row>
    <row r="18" spans="1:8" ht="15.75" x14ac:dyDescent="0.25">
      <c r="A18" s="146" t="s">
        <v>146</v>
      </c>
      <c r="B18" s="162" t="s">
        <v>147</v>
      </c>
      <c r="C18" s="148"/>
      <c r="D18" s="149">
        <v>100</v>
      </c>
      <c r="E18" s="150">
        <v>1.1000000000000001</v>
      </c>
      <c r="F18" s="151">
        <v>10.1</v>
      </c>
      <c r="G18" s="152">
        <v>10.6</v>
      </c>
      <c r="H18" s="237">
        <v>138</v>
      </c>
    </row>
    <row r="19" spans="1:8" ht="15.75" customHeight="1" x14ac:dyDescent="0.25">
      <c r="A19" s="154" t="s">
        <v>24</v>
      </c>
      <c r="B19" s="163" t="s">
        <v>222</v>
      </c>
      <c r="C19" s="156">
        <v>250</v>
      </c>
      <c r="D19" s="157"/>
      <c r="E19" s="158">
        <v>2.2999999999999998</v>
      </c>
      <c r="F19" s="159">
        <v>4.25</v>
      </c>
      <c r="G19" s="160">
        <v>15.13</v>
      </c>
      <c r="H19" s="238">
        <v>108</v>
      </c>
    </row>
    <row r="20" spans="1:8" ht="16.5" customHeight="1" x14ac:dyDescent="0.25">
      <c r="A20" s="146" t="s">
        <v>24</v>
      </c>
      <c r="B20" s="147" t="s">
        <v>222</v>
      </c>
      <c r="C20" s="148"/>
      <c r="D20" s="149">
        <v>250</v>
      </c>
      <c r="E20" s="150">
        <v>2.2999999999999998</v>
      </c>
      <c r="F20" s="151">
        <v>4.25</v>
      </c>
      <c r="G20" s="152">
        <v>15.13</v>
      </c>
      <c r="H20" s="237">
        <v>108</v>
      </c>
    </row>
    <row r="21" spans="1:8" ht="13.5" customHeight="1" x14ac:dyDescent="0.25">
      <c r="A21" s="154" t="s">
        <v>191</v>
      </c>
      <c r="B21" s="163" t="s">
        <v>192</v>
      </c>
      <c r="C21" s="156">
        <v>100</v>
      </c>
      <c r="D21" s="157"/>
      <c r="E21" s="158">
        <v>17.3</v>
      </c>
      <c r="F21" s="159">
        <v>11.7</v>
      </c>
      <c r="G21" s="160">
        <v>11.8</v>
      </c>
      <c r="H21" s="238">
        <v>222</v>
      </c>
    </row>
    <row r="22" spans="1:8" ht="15.75" x14ac:dyDescent="0.25">
      <c r="A22" s="146" t="s">
        <v>191</v>
      </c>
      <c r="B22" s="147" t="s">
        <v>192</v>
      </c>
      <c r="C22" s="148"/>
      <c r="D22" s="149">
        <v>120</v>
      </c>
      <c r="E22" s="150">
        <f>120*E21/$C21</f>
        <v>20.76</v>
      </c>
      <c r="F22" s="151">
        <f t="shared" ref="F22:H22" si="4">120*F21/$C21</f>
        <v>14.04</v>
      </c>
      <c r="G22" s="152">
        <f t="shared" si="4"/>
        <v>14.16</v>
      </c>
      <c r="H22" s="237">
        <f t="shared" si="4"/>
        <v>266.39999999999998</v>
      </c>
    </row>
    <row r="23" spans="1:8" ht="15.75" x14ac:dyDescent="0.25">
      <c r="A23" s="154" t="s">
        <v>35</v>
      </c>
      <c r="B23" s="163" t="s">
        <v>36</v>
      </c>
      <c r="C23" s="156">
        <v>180</v>
      </c>
      <c r="D23" s="157"/>
      <c r="E23" s="158">
        <v>3.42</v>
      </c>
      <c r="F23" s="159">
        <v>8.82</v>
      </c>
      <c r="G23" s="160">
        <v>22.86</v>
      </c>
      <c r="H23" s="238">
        <v>183.6</v>
      </c>
    </row>
    <row r="24" spans="1:8" ht="15.75" x14ac:dyDescent="0.25">
      <c r="A24" s="146" t="s">
        <v>35</v>
      </c>
      <c r="B24" s="147" t="s">
        <v>36</v>
      </c>
      <c r="C24" s="148"/>
      <c r="D24" s="149">
        <v>180</v>
      </c>
      <c r="E24" s="150">
        <v>3.42</v>
      </c>
      <c r="F24" s="151">
        <v>8.82</v>
      </c>
      <c r="G24" s="152">
        <v>22.86</v>
      </c>
      <c r="H24" s="237">
        <v>183.6</v>
      </c>
    </row>
    <row r="25" spans="1:8" ht="15.75" x14ac:dyDescent="0.25">
      <c r="A25" s="154" t="s">
        <v>43</v>
      </c>
      <c r="B25" s="163" t="s">
        <v>44</v>
      </c>
      <c r="C25" s="156">
        <v>20</v>
      </c>
      <c r="D25" s="157"/>
      <c r="E25" s="158">
        <v>2.3466666666666662</v>
      </c>
      <c r="F25" s="159">
        <v>0.42666666666666658</v>
      </c>
      <c r="G25" s="160">
        <v>11.875555555555554</v>
      </c>
      <c r="H25" s="238">
        <v>61.866666666666653</v>
      </c>
    </row>
    <row r="26" spans="1:8" ht="15.75" x14ac:dyDescent="0.25">
      <c r="A26" s="146" t="s">
        <v>43</v>
      </c>
      <c r="B26" s="147" t="s">
        <v>44</v>
      </c>
      <c r="C26" s="148"/>
      <c r="D26" s="149">
        <v>20</v>
      </c>
      <c r="E26" s="150">
        <v>2.3466666666666662</v>
      </c>
      <c r="F26" s="151">
        <v>0.42666666666666658</v>
      </c>
      <c r="G26" s="152">
        <v>11.875555555555554</v>
      </c>
      <c r="H26" s="237">
        <v>61.866666666666653</v>
      </c>
    </row>
    <row r="27" spans="1:8" ht="15.75" x14ac:dyDescent="0.25">
      <c r="A27" s="154" t="s">
        <v>161</v>
      </c>
      <c r="B27" s="163" t="s">
        <v>162</v>
      </c>
      <c r="C27" s="156">
        <v>20</v>
      </c>
      <c r="D27" s="157"/>
      <c r="E27" s="158">
        <v>1.52</v>
      </c>
      <c r="F27" s="159">
        <v>0.16</v>
      </c>
      <c r="G27" s="160">
        <v>9.84</v>
      </c>
      <c r="H27" s="238">
        <v>47</v>
      </c>
    </row>
    <row r="28" spans="1:8" ht="15.75" x14ac:dyDescent="0.25">
      <c r="A28" s="146" t="s">
        <v>161</v>
      </c>
      <c r="B28" s="147" t="s">
        <v>162</v>
      </c>
      <c r="C28" s="148"/>
      <c r="D28" s="149">
        <v>20</v>
      </c>
      <c r="E28" s="150">
        <v>1.52</v>
      </c>
      <c r="F28" s="151">
        <v>0.16</v>
      </c>
      <c r="G28" s="152">
        <v>9.84</v>
      </c>
      <c r="H28" s="237">
        <v>47</v>
      </c>
    </row>
    <row r="29" spans="1:8" ht="15.75" x14ac:dyDescent="0.25">
      <c r="A29" s="154" t="s">
        <v>180</v>
      </c>
      <c r="B29" s="163" t="s">
        <v>208</v>
      </c>
      <c r="C29" s="156">
        <v>200</v>
      </c>
      <c r="D29" s="157"/>
      <c r="E29" s="158">
        <v>0.3</v>
      </c>
      <c r="F29" s="159">
        <v>0</v>
      </c>
      <c r="G29" s="160">
        <v>20.100000000000001</v>
      </c>
      <c r="H29" s="238">
        <v>81</v>
      </c>
    </row>
    <row r="30" spans="1:8" ht="15.75" x14ac:dyDescent="0.25">
      <c r="A30" s="146" t="s">
        <v>180</v>
      </c>
      <c r="B30" s="147" t="s">
        <v>208</v>
      </c>
      <c r="C30" s="148"/>
      <c r="D30" s="149">
        <v>200</v>
      </c>
      <c r="E30" s="150">
        <v>0.3</v>
      </c>
      <c r="F30" s="151">
        <v>0</v>
      </c>
      <c r="G30" s="152">
        <v>20.100000000000001</v>
      </c>
      <c r="H30" s="237">
        <v>81</v>
      </c>
    </row>
    <row r="31" spans="1:8" s="33" customFormat="1" ht="15.75" x14ac:dyDescent="0.25">
      <c r="A31" s="171"/>
      <c r="B31" s="172" t="s">
        <v>118</v>
      </c>
      <c r="C31" s="173"/>
      <c r="D31" s="174"/>
      <c r="E31" s="175">
        <f>E17+E19+E21+E23+E25+E27+E29</f>
        <v>27.846666666666668</v>
      </c>
      <c r="F31" s="176">
        <f t="shared" ref="F31:G31" si="5">F17+F19+F21+F23+F25+F27+F29</f>
        <v>31.416666666666664</v>
      </c>
      <c r="G31" s="177">
        <f t="shared" si="5"/>
        <v>97.965555555555568</v>
      </c>
      <c r="H31" s="239">
        <f>H17+H19+H21+H23+H25+H27+H29</f>
        <v>786.26666666666665</v>
      </c>
    </row>
    <row r="32" spans="1:8" s="33" customFormat="1" ht="16.5" thickBot="1" x14ac:dyDescent="0.3">
      <c r="A32" s="179"/>
      <c r="B32" s="180" t="s">
        <v>119</v>
      </c>
      <c r="C32" s="181"/>
      <c r="D32" s="182"/>
      <c r="E32" s="183">
        <f>E18+E20+E22+E24+E26+E28+E30</f>
        <v>31.746666666666666</v>
      </c>
      <c r="F32" s="184">
        <f t="shared" ref="F32:H32" si="6">F18+F20+F22+F24+F26+F28+F30</f>
        <v>37.796666666666667</v>
      </c>
      <c r="G32" s="185">
        <f t="shared" si="6"/>
        <v>104.56555555555556</v>
      </c>
      <c r="H32" s="240">
        <f t="shared" si="6"/>
        <v>885.86666666666667</v>
      </c>
    </row>
    <row r="33" spans="1:8" ht="16.5" thickBot="1" x14ac:dyDescent="0.3">
      <c r="A33" s="335" t="s">
        <v>99</v>
      </c>
      <c r="B33" s="336"/>
      <c r="C33" s="336"/>
      <c r="D33" s="336"/>
      <c r="E33" s="336"/>
      <c r="F33" s="336"/>
      <c r="G33" s="336"/>
      <c r="H33" s="336"/>
    </row>
    <row r="34" spans="1:8" ht="15.75" x14ac:dyDescent="0.25">
      <c r="A34" s="138" t="s">
        <v>45</v>
      </c>
      <c r="B34" s="139" t="s">
        <v>221</v>
      </c>
      <c r="C34" s="140">
        <v>100</v>
      </c>
      <c r="D34" s="141"/>
      <c r="E34" s="142">
        <v>0.8</v>
      </c>
      <c r="F34" s="143">
        <v>0.2</v>
      </c>
      <c r="G34" s="144">
        <v>7.5</v>
      </c>
      <c r="H34" s="236">
        <v>38</v>
      </c>
    </row>
    <row r="35" spans="1:8" ht="15.75" x14ac:dyDescent="0.25">
      <c r="A35" s="146" t="s">
        <v>45</v>
      </c>
      <c r="B35" s="147" t="s">
        <v>221</v>
      </c>
      <c r="C35" s="148"/>
      <c r="D35" s="149">
        <v>100</v>
      </c>
      <c r="E35" s="150">
        <v>0.8</v>
      </c>
      <c r="F35" s="151">
        <v>0.2</v>
      </c>
      <c r="G35" s="152">
        <v>7.5</v>
      </c>
      <c r="H35" s="237">
        <v>38</v>
      </c>
    </row>
    <row r="36" spans="1:8" ht="15.75" x14ac:dyDescent="0.25">
      <c r="A36" s="154" t="s">
        <v>56</v>
      </c>
      <c r="B36" s="163" t="s">
        <v>57</v>
      </c>
      <c r="C36" s="156">
        <v>40</v>
      </c>
      <c r="D36" s="157"/>
      <c r="E36" s="158">
        <v>2.7</v>
      </c>
      <c r="F36" s="159">
        <v>4.8</v>
      </c>
      <c r="G36" s="160">
        <v>26.2</v>
      </c>
      <c r="H36" s="238">
        <v>159.33000000000001</v>
      </c>
    </row>
    <row r="37" spans="1:8" ht="15.75" x14ac:dyDescent="0.25">
      <c r="A37" s="146" t="s">
        <v>56</v>
      </c>
      <c r="B37" s="147" t="s">
        <v>57</v>
      </c>
      <c r="C37" s="148"/>
      <c r="D37" s="149">
        <v>40</v>
      </c>
      <c r="E37" s="150">
        <v>2.7</v>
      </c>
      <c r="F37" s="151">
        <v>4.8</v>
      </c>
      <c r="G37" s="152">
        <v>26.2</v>
      </c>
      <c r="H37" s="237">
        <v>159.33000000000001</v>
      </c>
    </row>
    <row r="38" spans="1:8" ht="15.75" x14ac:dyDescent="0.25">
      <c r="A38" s="154" t="s">
        <v>134</v>
      </c>
      <c r="B38" s="163" t="s">
        <v>135</v>
      </c>
      <c r="C38" s="156">
        <v>200</v>
      </c>
      <c r="D38" s="157"/>
      <c r="E38" s="158">
        <v>0.5</v>
      </c>
      <c r="F38" s="159">
        <v>0</v>
      </c>
      <c r="G38" s="160">
        <v>0</v>
      </c>
      <c r="H38" s="238">
        <v>55</v>
      </c>
    </row>
    <row r="39" spans="1:8" ht="15.75" x14ac:dyDescent="0.25">
      <c r="A39" s="146" t="s">
        <v>134</v>
      </c>
      <c r="B39" s="147" t="s">
        <v>135</v>
      </c>
      <c r="C39" s="148"/>
      <c r="D39" s="149">
        <v>200</v>
      </c>
      <c r="E39" s="150">
        <v>0.6</v>
      </c>
      <c r="F39" s="151">
        <v>0.2</v>
      </c>
      <c r="G39" s="152">
        <v>0.2</v>
      </c>
      <c r="H39" s="237">
        <v>136</v>
      </c>
    </row>
    <row r="40" spans="1:8" s="33" customFormat="1" ht="15.75" x14ac:dyDescent="0.25">
      <c r="A40" s="171"/>
      <c r="B40" s="172" t="s">
        <v>118</v>
      </c>
      <c r="C40" s="173"/>
      <c r="D40" s="174"/>
      <c r="E40" s="175">
        <f t="shared" ref="E40:H40" si="7">E36+E38+E34</f>
        <v>4</v>
      </c>
      <c r="F40" s="176">
        <f t="shared" si="7"/>
        <v>5</v>
      </c>
      <c r="G40" s="177">
        <f t="shared" si="7"/>
        <v>33.700000000000003</v>
      </c>
      <c r="H40" s="239">
        <f t="shared" si="7"/>
        <v>252.33</v>
      </c>
    </row>
    <row r="41" spans="1:8" s="33" customFormat="1" ht="15.75" x14ac:dyDescent="0.25">
      <c r="A41" s="189"/>
      <c r="B41" s="190" t="s">
        <v>119</v>
      </c>
      <c r="C41" s="191"/>
      <c r="D41" s="192"/>
      <c r="E41" s="193">
        <f t="shared" ref="E41:H41" si="8">E37+E39+E35</f>
        <v>4.1000000000000005</v>
      </c>
      <c r="F41" s="194">
        <f t="shared" si="8"/>
        <v>5.2</v>
      </c>
      <c r="G41" s="195">
        <f t="shared" si="8"/>
        <v>33.9</v>
      </c>
      <c r="H41" s="243">
        <f t="shared" si="8"/>
        <v>333.33000000000004</v>
      </c>
    </row>
    <row r="42" spans="1:8" s="33" customFormat="1" ht="15.75" x14ac:dyDescent="0.25">
      <c r="A42" s="196"/>
      <c r="B42" s="197" t="s">
        <v>120</v>
      </c>
      <c r="C42" s="198"/>
      <c r="D42" s="199"/>
      <c r="E42" s="200">
        <f>E40+E31+E14</f>
        <v>48.416666666666671</v>
      </c>
      <c r="F42" s="201">
        <f t="shared" ref="F42:H42" si="9">F40+F31+F14</f>
        <v>51.736666666666665</v>
      </c>
      <c r="G42" s="202">
        <f t="shared" si="9"/>
        <v>206.79555555555555</v>
      </c>
      <c r="H42" s="244">
        <f t="shared" si="9"/>
        <v>1594.0966666666666</v>
      </c>
    </row>
    <row r="43" spans="1:8" s="33" customFormat="1" ht="16.5" thickBot="1" x14ac:dyDescent="0.3">
      <c r="A43" s="203"/>
      <c r="B43" s="204" t="s">
        <v>121</v>
      </c>
      <c r="C43" s="205"/>
      <c r="D43" s="206"/>
      <c r="E43" s="207">
        <f>E41+E32+E15</f>
        <v>56.656666666666659</v>
      </c>
      <c r="F43" s="208">
        <f t="shared" ref="F43:H43" si="10">F41+F32+F15</f>
        <v>62.396666666666675</v>
      </c>
      <c r="G43" s="209">
        <f t="shared" si="10"/>
        <v>225.73055555555555</v>
      </c>
      <c r="H43" s="245">
        <f t="shared" si="10"/>
        <v>1902.4466666666667</v>
      </c>
    </row>
  </sheetData>
  <mergeCells count="10">
    <mergeCell ref="A33:H33"/>
    <mergeCell ref="A16:H16"/>
    <mergeCell ref="A5:H5"/>
    <mergeCell ref="A1:H1"/>
    <mergeCell ref="A2:H2"/>
    <mergeCell ref="A3:A4"/>
    <mergeCell ref="B3:B4"/>
    <mergeCell ref="C3:D3"/>
    <mergeCell ref="E3:G3"/>
    <mergeCell ref="H3:H4"/>
  </mergeCells>
  <pageMargins left="0.48" right="0.31496062992125984" top="0.70866141732283472" bottom="0.31496062992125984" header="0.59055118110236227" footer="0.31496062992125984"/>
  <pageSetup paperSize="9" scale="7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0" workbookViewId="0">
      <selection sqref="A1:H43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9" ht="15.75" x14ac:dyDescent="0.25">
      <c r="A1" s="360" t="s">
        <v>122</v>
      </c>
      <c r="B1" s="361"/>
      <c r="C1" s="361"/>
      <c r="D1" s="361"/>
      <c r="E1" s="361"/>
      <c r="F1" s="361"/>
      <c r="G1" s="361"/>
      <c r="H1" s="361"/>
    </row>
    <row r="2" spans="1:9" ht="16.5" thickBot="1" x14ac:dyDescent="0.3">
      <c r="A2" s="339" t="s">
        <v>212</v>
      </c>
      <c r="B2" s="339"/>
      <c r="C2" s="339"/>
      <c r="D2" s="339"/>
      <c r="E2" s="339"/>
      <c r="F2" s="339"/>
      <c r="G2" s="339"/>
      <c r="H2" s="339"/>
    </row>
    <row r="3" spans="1:9" s="33" customFormat="1" ht="15" customHeight="1" x14ac:dyDescent="0.25">
      <c r="A3" s="351" t="s">
        <v>80</v>
      </c>
      <c r="B3" s="351" t="s">
        <v>64</v>
      </c>
      <c r="C3" s="342" t="s">
        <v>65</v>
      </c>
      <c r="D3" s="343"/>
      <c r="E3" s="344" t="s">
        <v>66</v>
      </c>
      <c r="F3" s="345"/>
      <c r="G3" s="346"/>
      <c r="H3" s="355" t="s">
        <v>67</v>
      </c>
    </row>
    <row r="4" spans="1:9" s="33" customFormat="1" ht="32.25" thickBot="1" x14ac:dyDescent="0.3">
      <c r="A4" s="352"/>
      <c r="B4" s="352"/>
      <c r="C4" s="133" t="s">
        <v>69</v>
      </c>
      <c r="D4" s="134" t="s">
        <v>70</v>
      </c>
      <c r="E4" s="135" t="s">
        <v>0</v>
      </c>
      <c r="F4" s="136" t="s">
        <v>71</v>
      </c>
      <c r="G4" s="137" t="s">
        <v>72</v>
      </c>
      <c r="H4" s="356"/>
    </row>
    <row r="5" spans="1:9" ht="16.5" thickBot="1" x14ac:dyDescent="0.3">
      <c r="A5" s="335" t="s">
        <v>81</v>
      </c>
      <c r="B5" s="336"/>
      <c r="C5" s="336"/>
      <c r="D5" s="336"/>
      <c r="E5" s="350"/>
      <c r="F5" s="350"/>
      <c r="G5" s="350"/>
      <c r="H5" s="336"/>
    </row>
    <row r="6" spans="1:9" ht="15.75" x14ac:dyDescent="0.25">
      <c r="A6" s="138" t="s">
        <v>214</v>
      </c>
      <c r="B6" s="139" t="s">
        <v>213</v>
      </c>
      <c r="C6" s="140">
        <v>35</v>
      </c>
      <c r="D6" s="141"/>
      <c r="E6" s="142">
        <v>5.21</v>
      </c>
      <c r="F6" s="143">
        <v>7.38</v>
      </c>
      <c r="G6" s="144">
        <v>7.7</v>
      </c>
      <c r="H6" s="145">
        <v>119</v>
      </c>
      <c r="I6" s="103"/>
    </row>
    <row r="7" spans="1:9" ht="15.75" x14ac:dyDescent="0.25">
      <c r="A7" s="138" t="s">
        <v>214</v>
      </c>
      <c r="B7" s="139" t="s">
        <v>213</v>
      </c>
      <c r="C7" s="140">
        <v>35</v>
      </c>
      <c r="D7" s="141"/>
      <c r="E7" s="142">
        <v>5.21</v>
      </c>
      <c r="F7" s="143">
        <v>7.38</v>
      </c>
      <c r="G7" s="144">
        <v>7.7</v>
      </c>
      <c r="H7" s="145">
        <v>119</v>
      </c>
    </row>
    <row r="8" spans="1:9" ht="15.75" x14ac:dyDescent="0.25">
      <c r="A8" s="154" t="s">
        <v>159</v>
      </c>
      <c r="B8" s="163" t="s">
        <v>160</v>
      </c>
      <c r="C8" s="156">
        <v>150</v>
      </c>
      <c r="D8" s="217"/>
      <c r="E8" s="158">
        <v>20.7</v>
      </c>
      <c r="F8" s="159">
        <v>19.7</v>
      </c>
      <c r="G8" s="160">
        <v>31.7</v>
      </c>
      <c r="H8" s="161">
        <v>387</v>
      </c>
    </row>
    <row r="9" spans="1:9" ht="15.75" x14ac:dyDescent="0.25">
      <c r="A9" s="146" t="s">
        <v>159</v>
      </c>
      <c r="B9" s="147" t="s">
        <v>160</v>
      </c>
      <c r="C9" s="148"/>
      <c r="D9" s="218">
        <v>200</v>
      </c>
      <c r="E9" s="150">
        <f t="shared" ref="E9:H9" si="0">200*E8/$C8</f>
        <v>27.6</v>
      </c>
      <c r="F9" s="151">
        <f t="shared" si="0"/>
        <v>26.266666666666666</v>
      </c>
      <c r="G9" s="152">
        <f t="shared" si="0"/>
        <v>42.266666666666666</v>
      </c>
      <c r="H9" s="153">
        <f t="shared" si="0"/>
        <v>516</v>
      </c>
    </row>
    <row r="10" spans="1:9" ht="15.75" x14ac:dyDescent="0.25">
      <c r="A10" s="154" t="s">
        <v>133</v>
      </c>
      <c r="B10" s="163" t="s">
        <v>193</v>
      </c>
      <c r="C10" s="156">
        <v>200</v>
      </c>
      <c r="D10" s="217"/>
      <c r="E10" s="158">
        <v>2.2000000000000002</v>
      </c>
      <c r="F10" s="159">
        <v>2.2000000000000002</v>
      </c>
      <c r="G10" s="160">
        <v>22.4</v>
      </c>
      <c r="H10" s="161">
        <v>118</v>
      </c>
    </row>
    <row r="11" spans="1:9" ht="15.75" x14ac:dyDescent="0.25">
      <c r="A11" s="146" t="s">
        <v>133</v>
      </c>
      <c r="B11" s="147" t="s">
        <v>193</v>
      </c>
      <c r="C11" s="148"/>
      <c r="D11" s="218">
        <v>200</v>
      </c>
      <c r="E11" s="150">
        <v>2.2000000000000002</v>
      </c>
      <c r="F11" s="151">
        <v>2.2000000000000002</v>
      </c>
      <c r="G11" s="152">
        <v>22.4</v>
      </c>
      <c r="H11" s="153">
        <v>118</v>
      </c>
    </row>
    <row r="12" spans="1:9" ht="15.75" x14ac:dyDescent="0.25">
      <c r="A12" s="154" t="s">
        <v>161</v>
      </c>
      <c r="B12" s="163" t="s">
        <v>162</v>
      </c>
      <c r="C12" s="156">
        <v>20</v>
      </c>
      <c r="D12" s="217"/>
      <c r="E12" s="158">
        <v>1.52</v>
      </c>
      <c r="F12" s="159">
        <v>0.16</v>
      </c>
      <c r="G12" s="160">
        <v>9.84</v>
      </c>
      <c r="H12" s="161">
        <v>47</v>
      </c>
    </row>
    <row r="13" spans="1:9" ht="15.75" x14ac:dyDescent="0.25">
      <c r="A13" s="146" t="s">
        <v>161</v>
      </c>
      <c r="B13" s="147" t="s">
        <v>162</v>
      </c>
      <c r="C13" s="148"/>
      <c r="D13" s="218">
        <v>20</v>
      </c>
      <c r="E13" s="150">
        <v>1.52</v>
      </c>
      <c r="F13" s="151">
        <v>0.16</v>
      </c>
      <c r="G13" s="152">
        <v>9.84</v>
      </c>
      <c r="H13" s="153">
        <v>47</v>
      </c>
    </row>
    <row r="14" spans="1:9" s="33" customFormat="1" ht="15.75" x14ac:dyDescent="0.25">
      <c r="A14" s="171"/>
      <c r="B14" s="172" t="s">
        <v>118</v>
      </c>
      <c r="C14" s="173"/>
      <c r="D14" s="219"/>
      <c r="E14" s="175">
        <f t="shared" ref="E14:G14" si="1">E6+E8+E10+E12</f>
        <v>29.63</v>
      </c>
      <c r="F14" s="176">
        <f t="shared" si="1"/>
        <v>29.439999999999998</v>
      </c>
      <c r="G14" s="177">
        <f t="shared" si="1"/>
        <v>71.64</v>
      </c>
      <c r="H14" s="178">
        <f>H6+H8+H10+H12</f>
        <v>671</v>
      </c>
    </row>
    <row r="15" spans="1:9" s="33" customFormat="1" ht="16.5" thickBot="1" x14ac:dyDescent="0.3">
      <c r="A15" s="179"/>
      <c r="B15" s="180" t="s">
        <v>119</v>
      </c>
      <c r="C15" s="181"/>
      <c r="D15" s="220"/>
      <c r="E15" s="221">
        <f t="shared" ref="E15:G15" si="2">E7+E9+E11+E13</f>
        <v>36.530000000000008</v>
      </c>
      <c r="F15" s="222">
        <f t="shared" si="2"/>
        <v>36.006666666666668</v>
      </c>
      <c r="G15" s="223">
        <f t="shared" si="2"/>
        <v>82.206666666666678</v>
      </c>
      <c r="H15" s="186">
        <f>H7+H9+H11+H13</f>
        <v>800</v>
      </c>
    </row>
    <row r="16" spans="1:9" ht="16.5" thickBot="1" x14ac:dyDescent="0.3">
      <c r="A16" s="335" t="s">
        <v>98</v>
      </c>
      <c r="B16" s="336"/>
      <c r="C16" s="336"/>
      <c r="D16" s="336"/>
      <c r="E16" s="359"/>
      <c r="F16" s="359"/>
      <c r="G16" s="359"/>
      <c r="H16" s="336"/>
    </row>
    <row r="17" spans="1:9" ht="15.75" x14ac:dyDescent="0.25">
      <c r="A17" s="138" t="s">
        <v>209</v>
      </c>
      <c r="B17" s="139" t="s">
        <v>210</v>
      </c>
      <c r="C17" s="140">
        <v>100</v>
      </c>
      <c r="D17" s="212"/>
      <c r="E17" s="266">
        <v>1</v>
      </c>
      <c r="F17" s="267">
        <v>10.199999999999999</v>
      </c>
      <c r="G17" s="268">
        <v>3.5</v>
      </c>
      <c r="H17" s="269">
        <v>110</v>
      </c>
      <c r="I17" s="103"/>
    </row>
    <row r="18" spans="1:9" ht="15.75" x14ac:dyDescent="0.25">
      <c r="A18" s="164" t="s">
        <v>209</v>
      </c>
      <c r="B18" s="165" t="s">
        <v>210</v>
      </c>
      <c r="C18" s="166"/>
      <c r="D18" s="216">
        <v>100</v>
      </c>
      <c r="E18" s="270">
        <v>1</v>
      </c>
      <c r="F18" s="271">
        <v>10.199999999999999</v>
      </c>
      <c r="G18" s="272">
        <v>3.5</v>
      </c>
      <c r="H18" s="273">
        <v>110</v>
      </c>
    </row>
    <row r="19" spans="1:9" ht="15.75" customHeight="1" x14ac:dyDescent="0.25">
      <c r="A19" s="154" t="s">
        <v>111</v>
      </c>
      <c r="B19" s="163" t="s">
        <v>112</v>
      </c>
      <c r="C19" s="156">
        <v>250</v>
      </c>
      <c r="D19" s="217"/>
      <c r="E19" s="158">
        <v>2.0750000000000002</v>
      </c>
      <c r="F19" s="159">
        <v>5.2</v>
      </c>
      <c r="G19" s="160">
        <v>12.8</v>
      </c>
      <c r="H19" s="161">
        <v>106.25</v>
      </c>
    </row>
    <row r="20" spans="1:9" ht="16.5" customHeight="1" x14ac:dyDescent="0.25">
      <c r="A20" s="146" t="s">
        <v>111</v>
      </c>
      <c r="B20" s="147" t="s">
        <v>112</v>
      </c>
      <c r="C20" s="148"/>
      <c r="D20" s="218">
        <v>250</v>
      </c>
      <c r="E20" s="150">
        <v>2.0750000000000002</v>
      </c>
      <c r="F20" s="151">
        <v>5.2</v>
      </c>
      <c r="G20" s="152">
        <v>12.8</v>
      </c>
      <c r="H20" s="153">
        <v>106.25</v>
      </c>
    </row>
    <row r="21" spans="1:9" ht="15.75" customHeight="1" x14ac:dyDescent="0.25">
      <c r="A21" s="154" t="s">
        <v>29</v>
      </c>
      <c r="B21" s="163" t="s">
        <v>28</v>
      </c>
      <c r="C21" s="156">
        <v>100</v>
      </c>
      <c r="D21" s="217"/>
      <c r="E21" s="158">
        <v>15.9</v>
      </c>
      <c r="F21" s="159">
        <v>7.8</v>
      </c>
      <c r="G21" s="160">
        <v>3.2</v>
      </c>
      <c r="H21" s="161">
        <v>147</v>
      </c>
    </row>
    <row r="22" spans="1:9" ht="21.75" customHeight="1" x14ac:dyDescent="0.25">
      <c r="A22" s="146" t="s">
        <v>29</v>
      </c>
      <c r="B22" s="147" t="s">
        <v>28</v>
      </c>
      <c r="C22" s="148"/>
      <c r="D22" s="218">
        <v>120</v>
      </c>
      <c r="E22" s="150">
        <f>120*E21/$C21</f>
        <v>19.079999999999998</v>
      </c>
      <c r="F22" s="151">
        <f t="shared" ref="F22:H22" si="3">120*F21/$C21</f>
        <v>9.36</v>
      </c>
      <c r="G22" s="152">
        <f t="shared" si="3"/>
        <v>3.84</v>
      </c>
      <c r="H22" s="153">
        <f t="shared" si="3"/>
        <v>176.4</v>
      </c>
    </row>
    <row r="23" spans="1:9" ht="15.75" x14ac:dyDescent="0.25">
      <c r="A23" s="154" t="s">
        <v>194</v>
      </c>
      <c r="B23" s="163" t="s">
        <v>195</v>
      </c>
      <c r="C23" s="156">
        <v>200</v>
      </c>
      <c r="D23" s="217"/>
      <c r="E23" s="158">
        <v>3.7</v>
      </c>
      <c r="F23" s="159">
        <v>10.7</v>
      </c>
      <c r="G23" s="160">
        <v>16.8</v>
      </c>
      <c r="H23" s="161">
        <v>178</v>
      </c>
    </row>
    <row r="24" spans="1:9" ht="15.75" x14ac:dyDescent="0.25">
      <c r="A24" s="146" t="s">
        <v>194</v>
      </c>
      <c r="B24" s="147" t="s">
        <v>195</v>
      </c>
      <c r="C24" s="148"/>
      <c r="D24" s="218">
        <v>230</v>
      </c>
      <c r="E24" s="150">
        <f>230*E23/$C23</f>
        <v>4.2549999999999999</v>
      </c>
      <c r="F24" s="151">
        <f t="shared" ref="F24:H24" si="4">230*F23/$C23</f>
        <v>12.305</v>
      </c>
      <c r="G24" s="152">
        <f t="shared" si="4"/>
        <v>19.32</v>
      </c>
      <c r="H24" s="153">
        <f t="shared" si="4"/>
        <v>204.7</v>
      </c>
    </row>
    <row r="25" spans="1:9" ht="15.75" x14ac:dyDescent="0.25">
      <c r="A25" s="154" t="s">
        <v>11</v>
      </c>
      <c r="B25" s="163" t="s">
        <v>12</v>
      </c>
      <c r="C25" s="156">
        <v>200</v>
      </c>
      <c r="D25" s="217"/>
      <c r="E25" s="158">
        <v>0.3</v>
      </c>
      <c r="F25" s="159">
        <v>0.2</v>
      </c>
      <c r="G25" s="160">
        <v>25.1</v>
      </c>
      <c r="H25" s="161">
        <v>103</v>
      </c>
    </row>
    <row r="26" spans="1:9" ht="15.75" x14ac:dyDescent="0.25">
      <c r="A26" s="146" t="s">
        <v>11</v>
      </c>
      <c r="B26" s="147" t="s">
        <v>12</v>
      </c>
      <c r="C26" s="148"/>
      <c r="D26" s="218">
        <v>200</v>
      </c>
      <c r="E26" s="150">
        <v>0.3</v>
      </c>
      <c r="F26" s="151">
        <v>0.2</v>
      </c>
      <c r="G26" s="152">
        <v>25.1</v>
      </c>
      <c r="H26" s="153">
        <v>103</v>
      </c>
    </row>
    <row r="27" spans="1:9" ht="15.75" x14ac:dyDescent="0.25">
      <c r="A27" s="154" t="s">
        <v>43</v>
      </c>
      <c r="B27" s="163" t="s">
        <v>44</v>
      </c>
      <c r="C27" s="156">
        <v>40</v>
      </c>
      <c r="D27" s="217"/>
      <c r="E27" s="158">
        <v>4</v>
      </c>
      <c r="F27" s="159">
        <v>0.48</v>
      </c>
      <c r="G27" s="160">
        <v>13.36</v>
      </c>
      <c r="H27" s="161">
        <v>69.599999999999994</v>
      </c>
    </row>
    <row r="28" spans="1:9" ht="15.75" x14ac:dyDescent="0.25">
      <c r="A28" s="146" t="s">
        <v>43</v>
      </c>
      <c r="B28" s="147" t="s">
        <v>44</v>
      </c>
      <c r="C28" s="148"/>
      <c r="D28" s="218">
        <v>40</v>
      </c>
      <c r="E28" s="150">
        <v>4</v>
      </c>
      <c r="F28" s="151">
        <v>0.48</v>
      </c>
      <c r="G28" s="152">
        <v>13.36</v>
      </c>
      <c r="H28" s="153">
        <v>69.599999999999994</v>
      </c>
    </row>
    <row r="29" spans="1:9" ht="15.75" x14ac:dyDescent="0.25">
      <c r="A29" s="154" t="s">
        <v>161</v>
      </c>
      <c r="B29" s="163" t="s">
        <v>162</v>
      </c>
      <c r="C29" s="156">
        <v>30</v>
      </c>
      <c r="D29" s="217"/>
      <c r="E29" s="158">
        <v>2.2799999999999998</v>
      </c>
      <c r="F29" s="159">
        <v>0.24</v>
      </c>
      <c r="G29" s="160">
        <v>14.76</v>
      </c>
      <c r="H29" s="161">
        <v>70.5</v>
      </c>
    </row>
    <row r="30" spans="1:9" ht="15.75" x14ac:dyDescent="0.25">
      <c r="A30" s="146" t="s">
        <v>161</v>
      </c>
      <c r="B30" s="147" t="s">
        <v>162</v>
      </c>
      <c r="C30" s="148"/>
      <c r="D30" s="218">
        <v>30</v>
      </c>
      <c r="E30" s="150">
        <v>2.2799999999999998</v>
      </c>
      <c r="F30" s="151">
        <v>0.24</v>
      </c>
      <c r="G30" s="152">
        <v>14.76</v>
      </c>
      <c r="H30" s="153">
        <v>70.5</v>
      </c>
    </row>
    <row r="31" spans="1:9" s="33" customFormat="1" ht="15.75" x14ac:dyDescent="0.25">
      <c r="A31" s="171"/>
      <c r="B31" s="172" t="s">
        <v>118</v>
      </c>
      <c r="C31" s="173"/>
      <c r="D31" s="219"/>
      <c r="E31" s="175">
        <f t="shared" ref="E31:G31" si="5">E17+E19+E21+E23+E25+E27+E29</f>
        <v>29.255000000000003</v>
      </c>
      <c r="F31" s="176">
        <f t="shared" si="5"/>
        <v>34.82</v>
      </c>
      <c r="G31" s="177">
        <f t="shared" si="5"/>
        <v>89.52</v>
      </c>
      <c r="H31" s="178">
        <f>H17+H19+H21+H23+H25+H27+H29</f>
        <v>784.35</v>
      </c>
    </row>
    <row r="32" spans="1:9" s="33" customFormat="1" ht="16.5" thickBot="1" x14ac:dyDescent="0.3">
      <c r="A32" s="179"/>
      <c r="B32" s="180" t="s">
        <v>119</v>
      </c>
      <c r="C32" s="181"/>
      <c r="D32" s="220"/>
      <c r="E32" s="221">
        <f t="shared" ref="E32:G32" si="6">E18+E20+E22+E24+E26+E28+E30</f>
        <v>32.989999999999995</v>
      </c>
      <c r="F32" s="222">
        <f t="shared" si="6"/>
        <v>37.984999999999999</v>
      </c>
      <c r="G32" s="223">
        <f t="shared" si="6"/>
        <v>92.68</v>
      </c>
      <c r="H32" s="186">
        <f>H18+H20+H22+H24+H26+H28+H30</f>
        <v>840.44999999999993</v>
      </c>
    </row>
    <row r="33" spans="1:8" ht="16.5" thickBot="1" x14ac:dyDescent="0.3">
      <c r="A33" s="335" t="s">
        <v>99</v>
      </c>
      <c r="B33" s="336"/>
      <c r="C33" s="336"/>
      <c r="D33" s="336"/>
      <c r="E33" s="349"/>
      <c r="F33" s="349"/>
      <c r="G33" s="349"/>
      <c r="H33" s="336"/>
    </row>
    <row r="34" spans="1:8" s="1" customFormat="1" ht="15.75" x14ac:dyDescent="0.25">
      <c r="A34" s="224" t="s">
        <v>45</v>
      </c>
      <c r="B34" s="187" t="s">
        <v>46</v>
      </c>
      <c r="C34" s="225">
        <v>100</v>
      </c>
      <c r="D34" s="226"/>
      <c r="E34" s="227">
        <v>0.4</v>
      </c>
      <c r="F34" s="228">
        <v>0.4</v>
      </c>
      <c r="G34" s="229">
        <v>9.8000000000000007</v>
      </c>
      <c r="H34" s="241">
        <v>47</v>
      </c>
    </row>
    <row r="35" spans="1:8" s="1" customFormat="1" ht="15.75" x14ac:dyDescent="0.25">
      <c r="A35" s="230" t="s">
        <v>45</v>
      </c>
      <c r="B35" s="162" t="s">
        <v>46</v>
      </c>
      <c r="C35" s="231"/>
      <c r="D35" s="232">
        <v>100</v>
      </c>
      <c r="E35" s="233">
        <v>0.4</v>
      </c>
      <c r="F35" s="234">
        <v>0.4</v>
      </c>
      <c r="G35" s="235">
        <v>9.8000000000000007</v>
      </c>
      <c r="H35" s="242">
        <v>47</v>
      </c>
    </row>
    <row r="36" spans="1:8" ht="15.75" x14ac:dyDescent="0.25">
      <c r="A36" s="154" t="s">
        <v>143</v>
      </c>
      <c r="B36" s="155" t="s">
        <v>144</v>
      </c>
      <c r="C36" s="156">
        <v>60</v>
      </c>
      <c r="D36" s="157"/>
      <c r="E36" s="158">
        <v>4.7</v>
      </c>
      <c r="F36" s="159">
        <v>3.7</v>
      </c>
      <c r="G36" s="160">
        <v>34.200000000000003</v>
      </c>
      <c r="H36" s="238">
        <v>189</v>
      </c>
    </row>
    <row r="37" spans="1:8" ht="15.75" x14ac:dyDescent="0.25">
      <c r="A37" s="146" t="s">
        <v>143</v>
      </c>
      <c r="B37" s="162" t="s">
        <v>144</v>
      </c>
      <c r="C37" s="148"/>
      <c r="D37" s="149">
        <v>60</v>
      </c>
      <c r="E37" s="150">
        <v>4.7</v>
      </c>
      <c r="F37" s="151">
        <v>3.7</v>
      </c>
      <c r="G37" s="152">
        <v>34.200000000000003</v>
      </c>
      <c r="H37" s="237">
        <v>189</v>
      </c>
    </row>
    <row r="38" spans="1:8" ht="15.75" x14ac:dyDescent="0.25">
      <c r="A38" s="154" t="s">
        <v>166</v>
      </c>
      <c r="B38" s="163" t="s">
        <v>167</v>
      </c>
      <c r="C38" s="156">
        <v>200</v>
      </c>
      <c r="D38" s="157"/>
      <c r="E38" s="158">
        <v>5.8</v>
      </c>
      <c r="F38" s="159">
        <v>5</v>
      </c>
      <c r="G38" s="160">
        <v>9.6</v>
      </c>
      <c r="H38" s="238">
        <v>106</v>
      </c>
    </row>
    <row r="39" spans="1:8" ht="15.75" x14ac:dyDescent="0.25">
      <c r="A39" s="146" t="s">
        <v>166</v>
      </c>
      <c r="B39" s="147" t="s">
        <v>167</v>
      </c>
      <c r="C39" s="148"/>
      <c r="D39" s="149">
        <v>200</v>
      </c>
      <c r="E39" s="150">
        <v>5.8</v>
      </c>
      <c r="F39" s="151">
        <v>5</v>
      </c>
      <c r="G39" s="152">
        <v>9.6</v>
      </c>
      <c r="H39" s="237">
        <v>106</v>
      </c>
    </row>
    <row r="40" spans="1:8" s="33" customFormat="1" ht="15.75" x14ac:dyDescent="0.25">
      <c r="A40" s="171"/>
      <c r="B40" s="172" t="s">
        <v>118</v>
      </c>
      <c r="C40" s="173"/>
      <c r="D40" s="174"/>
      <c r="E40" s="175">
        <f>E34+E36+E38</f>
        <v>10.9</v>
      </c>
      <c r="F40" s="176">
        <f t="shared" ref="F40:H40" si="7">F34+F36+F38</f>
        <v>9.1000000000000014</v>
      </c>
      <c r="G40" s="177">
        <f t="shared" si="7"/>
        <v>53.6</v>
      </c>
      <c r="H40" s="239">
        <f t="shared" si="7"/>
        <v>342</v>
      </c>
    </row>
    <row r="41" spans="1:8" s="33" customFormat="1" ht="15.75" x14ac:dyDescent="0.25">
      <c r="A41" s="189"/>
      <c r="B41" s="190" t="s">
        <v>119</v>
      </c>
      <c r="C41" s="191"/>
      <c r="D41" s="192"/>
      <c r="E41" s="193">
        <f>E35+E37+E39</f>
        <v>10.9</v>
      </c>
      <c r="F41" s="194">
        <f t="shared" ref="F41:H41" si="8">F35+F37+F39</f>
        <v>9.1000000000000014</v>
      </c>
      <c r="G41" s="195">
        <f t="shared" si="8"/>
        <v>53.6</v>
      </c>
      <c r="H41" s="243">
        <f t="shared" si="8"/>
        <v>342</v>
      </c>
    </row>
    <row r="42" spans="1:8" s="33" customFormat="1" ht="15.75" x14ac:dyDescent="0.25">
      <c r="A42" s="196"/>
      <c r="B42" s="197" t="s">
        <v>120</v>
      </c>
      <c r="C42" s="198"/>
      <c r="D42" s="199"/>
      <c r="E42" s="200">
        <f>E40+E31+E14</f>
        <v>69.784999999999997</v>
      </c>
      <c r="F42" s="201">
        <f t="shared" ref="F42:H42" si="9">F40+F31+F14</f>
        <v>73.36</v>
      </c>
      <c r="G42" s="202">
        <f t="shared" si="9"/>
        <v>214.76</v>
      </c>
      <c r="H42" s="244">
        <f t="shared" si="9"/>
        <v>1797.35</v>
      </c>
    </row>
    <row r="43" spans="1:8" s="33" customFormat="1" ht="16.5" thickBot="1" x14ac:dyDescent="0.3">
      <c r="A43" s="203"/>
      <c r="B43" s="204" t="s">
        <v>121</v>
      </c>
      <c r="C43" s="205"/>
      <c r="D43" s="206"/>
      <c r="E43" s="207">
        <f>E41+E32+E15</f>
        <v>80.42</v>
      </c>
      <c r="F43" s="208">
        <f t="shared" ref="F43:H43" si="10">F41+F32+F15</f>
        <v>83.091666666666669</v>
      </c>
      <c r="G43" s="209">
        <f t="shared" si="10"/>
        <v>228.48666666666668</v>
      </c>
      <c r="H43" s="245">
        <f t="shared" si="10"/>
        <v>1982.4499999999998</v>
      </c>
    </row>
  </sheetData>
  <mergeCells count="10">
    <mergeCell ref="A33:H33"/>
    <mergeCell ref="A16:H16"/>
    <mergeCell ref="A5:H5"/>
    <mergeCell ref="A1:H1"/>
    <mergeCell ref="A2:H2"/>
    <mergeCell ref="A3:A4"/>
    <mergeCell ref="B3:B4"/>
    <mergeCell ref="C3:D3"/>
    <mergeCell ref="E3:G3"/>
    <mergeCell ref="H3:H4"/>
  </mergeCells>
  <pageMargins left="0.43" right="0.31496062992125984" top="0.61" bottom="0.31496062992125984" header="0.31496062992125984" footer="0.31496062992125984"/>
  <pageSetup paperSize="9" scale="7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3" workbookViewId="0">
      <selection sqref="A1:H44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9" ht="15.75" x14ac:dyDescent="0.25">
      <c r="A1" s="360" t="s">
        <v>150</v>
      </c>
      <c r="B1" s="361"/>
      <c r="C1" s="361"/>
      <c r="D1" s="361"/>
      <c r="E1" s="361"/>
      <c r="F1" s="361"/>
      <c r="G1" s="361"/>
      <c r="H1" s="361"/>
    </row>
    <row r="2" spans="1:9" ht="16.5" thickBot="1" x14ac:dyDescent="0.3">
      <c r="A2" s="339" t="s">
        <v>211</v>
      </c>
      <c r="B2" s="339"/>
      <c r="C2" s="339"/>
      <c r="D2" s="339"/>
      <c r="E2" s="339"/>
      <c r="F2" s="339"/>
      <c r="G2" s="339"/>
      <c r="H2" s="339"/>
    </row>
    <row r="3" spans="1:9" s="33" customFormat="1" ht="15" customHeight="1" x14ac:dyDescent="0.25">
      <c r="A3" s="351" t="s">
        <v>80</v>
      </c>
      <c r="B3" s="351" t="s">
        <v>64</v>
      </c>
      <c r="C3" s="342" t="s">
        <v>65</v>
      </c>
      <c r="D3" s="343"/>
      <c r="E3" s="344" t="s">
        <v>66</v>
      </c>
      <c r="F3" s="345"/>
      <c r="G3" s="346"/>
      <c r="H3" s="355" t="s">
        <v>67</v>
      </c>
    </row>
    <row r="4" spans="1:9" s="33" customFormat="1" ht="32.25" thickBot="1" x14ac:dyDescent="0.3">
      <c r="A4" s="352"/>
      <c r="B4" s="352"/>
      <c r="C4" s="133" t="s">
        <v>69</v>
      </c>
      <c r="D4" s="134" t="s">
        <v>70</v>
      </c>
      <c r="E4" s="135" t="s">
        <v>0</v>
      </c>
      <c r="F4" s="136" t="s">
        <v>71</v>
      </c>
      <c r="G4" s="137" t="s">
        <v>72</v>
      </c>
      <c r="H4" s="356"/>
    </row>
    <row r="5" spans="1:9" ht="16.5" thickBot="1" x14ac:dyDescent="0.3">
      <c r="A5" s="335" t="s">
        <v>81</v>
      </c>
      <c r="B5" s="336"/>
      <c r="C5" s="336"/>
      <c r="D5" s="336"/>
      <c r="E5" s="336"/>
      <c r="F5" s="336"/>
      <c r="G5" s="336"/>
      <c r="H5" s="336"/>
    </row>
    <row r="6" spans="1:9" ht="15.75" x14ac:dyDescent="0.25">
      <c r="A6" s="138" t="s">
        <v>4</v>
      </c>
      <c r="B6" s="139" t="s">
        <v>5</v>
      </c>
      <c r="C6" s="140">
        <v>30</v>
      </c>
      <c r="D6" s="212"/>
      <c r="E6" s="142">
        <v>1.2</v>
      </c>
      <c r="F6" s="143">
        <v>12.5</v>
      </c>
      <c r="G6" s="144">
        <v>7.5</v>
      </c>
      <c r="H6" s="145">
        <v>147</v>
      </c>
    </row>
    <row r="7" spans="1:9" ht="15.75" x14ac:dyDescent="0.25">
      <c r="A7" s="146" t="s">
        <v>4</v>
      </c>
      <c r="B7" s="147" t="s">
        <v>5</v>
      </c>
      <c r="C7" s="148"/>
      <c r="D7" s="218">
        <v>30</v>
      </c>
      <c r="E7" s="150">
        <v>1.2</v>
      </c>
      <c r="F7" s="151">
        <v>12.5</v>
      </c>
      <c r="G7" s="152">
        <v>7.5</v>
      </c>
      <c r="H7" s="153">
        <v>147</v>
      </c>
    </row>
    <row r="8" spans="1:9" ht="15.75" x14ac:dyDescent="0.25">
      <c r="A8" s="251" t="s">
        <v>216</v>
      </c>
      <c r="B8" s="252" t="s">
        <v>217</v>
      </c>
      <c r="C8" s="253">
        <v>150</v>
      </c>
      <c r="D8" s="254"/>
      <c r="E8" s="255">
        <v>24</v>
      </c>
      <c r="F8" s="256">
        <v>25.2</v>
      </c>
      <c r="G8" s="257">
        <v>23.9</v>
      </c>
      <c r="H8" s="258">
        <v>425</v>
      </c>
      <c r="I8" s="103"/>
    </row>
    <row r="9" spans="1:9" ht="15.75" x14ac:dyDescent="0.25">
      <c r="A9" s="230" t="s">
        <v>216</v>
      </c>
      <c r="B9" s="259" t="s">
        <v>217</v>
      </c>
      <c r="C9" s="231"/>
      <c r="D9" s="232">
        <v>200</v>
      </c>
      <c r="E9" s="233">
        <f t="shared" ref="E9:H9" si="0">200*E8/$C8</f>
        <v>32</v>
      </c>
      <c r="F9" s="234">
        <f t="shared" si="0"/>
        <v>33.6</v>
      </c>
      <c r="G9" s="235">
        <f t="shared" si="0"/>
        <v>31.866666666666667</v>
      </c>
      <c r="H9" s="242">
        <f t="shared" si="0"/>
        <v>566.66666666666663</v>
      </c>
    </row>
    <row r="10" spans="1:9" ht="15.75" x14ac:dyDescent="0.25">
      <c r="A10" s="154" t="s">
        <v>1</v>
      </c>
      <c r="B10" s="163" t="s">
        <v>2</v>
      </c>
      <c r="C10" s="156">
        <v>20</v>
      </c>
      <c r="D10" s="217"/>
      <c r="E10" s="158">
        <v>1.4933333333333334</v>
      </c>
      <c r="F10" s="159">
        <v>0.58666666666666667</v>
      </c>
      <c r="G10" s="160">
        <v>10.28</v>
      </c>
      <c r="H10" s="161">
        <v>52.399999999999991</v>
      </c>
    </row>
    <row r="11" spans="1:9" ht="15.75" x14ac:dyDescent="0.25">
      <c r="A11" s="146" t="s">
        <v>1</v>
      </c>
      <c r="B11" s="147" t="s">
        <v>2</v>
      </c>
      <c r="C11" s="148"/>
      <c r="D11" s="218">
        <v>20</v>
      </c>
      <c r="E11" s="150">
        <v>1.4933333333333334</v>
      </c>
      <c r="F11" s="151">
        <v>0.58666666666666667</v>
      </c>
      <c r="G11" s="152">
        <v>10.28</v>
      </c>
      <c r="H11" s="153">
        <v>52.399999999999991</v>
      </c>
    </row>
    <row r="12" spans="1:9" ht="15.75" x14ac:dyDescent="0.25">
      <c r="A12" s="154" t="s">
        <v>181</v>
      </c>
      <c r="B12" s="163" t="s">
        <v>182</v>
      </c>
      <c r="C12" s="156">
        <v>200</v>
      </c>
      <c r="D12" s="217"/>
      <c r="E12" s="158">
        <v>3.2</v>
      </c>
      <c r="F12" s="159">
        <v>2.7</v>
      </c>
      <c r="G12" s="160">
        <v>15.9</v>
      </c>
      <c r="H12" s="161">
        <v>79</v>
      </c>
    </row>
    <row r="13" spans="1:9" s="12" customFormat="1" ht="15.75" x14ac:dyDescent="0.25">
      <c r="A13" s="146" t="s">
        <v>181</v>
      </c>
      <c r="B13" s="147" t="s">
        <v>182</v>
      </c>
      <c r="C13" s="148"/>
      <c r="D13" s="218">
        <v>200</v>
      </c>
      <c r="E13" s="150">
        <v>3.2</v>
      </c>
      <c r="F13" s="151">
        <v>2.7</v>
      </c>
      <c r="G13" s="152">
        <v>15.9</v>
      </c>
      <c r="H13" s="153">
        <v>79</v>
      </c>
    </row>
    <row r="14" spans="1:9" s="33" customFormat="1" ht="15.75" x14ac:dyDescent="0.25">
      <c r="A14" s="171"/>
      <c r="B14" s="172" t="s">
        <v>118</v>
      </c>
      <c r="C14" s="173"/>
      <c r="D14" s="219"/>
      <c r="E14" s="175">
        <f t="shared" ref="E14:G14" si="1">E6+E8+E10+E12</f>
        <v>29.893333333333331</v>
      </c>
      <c r="F14" s="176">
        <f t="shared" si="1"/>
        <v>40.986666666666672</v>
      </c>
      <c r="G14" s="177">
        <f t="shared" si="1"/>
        <v>57.58</v>
      </c>
      <c r="H14" s="178">
        <f>H6+H8+H10+H12</f>
        <v>703.4</v>
      </c>
    </row>
    <row r="15" spans="1:9" s="33" customFormat="1" ht="16.5" thickBot="1" x14ac:dyDescent="0.3">
      <c r="A15" s="179"/>
      <c r="B15" s="180" t="s">
        <v>119</v>
      </c>
      <c r="C15" s="181"/>
      <c r="D15" s="220"/>
      <c r="E15" s="183">
        <f t="shared" ref="E15:G15" si="2">E7+E9+E11+E13</f>
        <v>37.893333333333338</v>
      </c>
      <c r="F15" s="184">
        <f t="shared" si="2"/>
        <v>49.38666666666667</v>
      </c>
      <c r="G15" s="185">
        <f t="shared" si="2"/>
        <v>65.546666666666667</v>
      </c>
      <c r="H15" s="186">
        <f>H7+H9+H11+H13</f>
        <v>845.06666666666661</v>
      </c>
    </row>
    <row r="16" spans="1:9" ht="16.5" thickBot="1" x14ac:dyDescent="0.3">
      <c r="A16" s="335" t="s">
        <v>98</v>
      </c>
      <c r="B16" s="336"/>
      <c r="C16" s="336"/>
      <c r="D16" s="336"/>
      <c r="E16" s="336"/>
      <c r="F16" s="336"/>
      <c r="G16" s="336"/>
      <c r="H16" s="336"/>
    </row>
    <row r="17" spans="1:8" ht="31.5" x14ac:dyDescent="0.25">
      <c r="A17" s="138" t="s">
        <v>60</v>
      </c>
      <c r="B17" s="187" t="s">
        <v>61</v>
      </c>
      <c r="C17" s="140">
        <v>100</v>
      </c>
      <c r="D17" s="141"/>
      <c r="E17" s="142">
        <v>0.8</v>
      </c>
      <c r="F17" s="143">
        <v>10.1</v>
      </c>
      <c r="G17" s="144">
        <v>2.1</v>
      </c>
      <c r="H17" s="236">
        <v>102</v>
      </c>
    </row>
    <row r="18" spans="1:8" ht="31.5" x14ac:dyDescent="0.25">
      <c r="A18" s="164" t="s">
        <v>60</v>
      </c>
      <c r="B18" s="188" t="s">
        <v>61</v>
      </c>
      <c r="C18" s="166"/>
      <c r="D18" s="167">
        <v>150</v>
      </c>
      <c r="E18" s="168">
        <f>150*E17/C17</f>
        <v>1.2</v>
      </c>
      <c r="F18" s="169">
        <f>(150/100)*F17</f>
        <v>15.149999999999999</v>
      </c>
      <c r="G18" s="170">
        <f>(150/100)*G17</f>
        <v>3.1500000000000004</v>
      </c>
      <c r="H18" s="274">
        <f>(150/100)*H17</f>
        <v>153</v>
      </c>
    </row>
    <row r="19" spans="1:8" ht="15.75" customHeight="1" x14ac:dyDescent="0.25">
      <c r="A19" s="154" t="s">
        <v>196</v>
      </c>
      <c r="B19" s="163" t="s">
        <v>197</v>
      </c>
      <c r="C19" s="156">
        <v>250</v>
      </c>
      <c r="D19" s="157"/>
      <c r="E19" s="158">
        <v>9.85</v>
      </c>
      <c r="F19" s="159">
        <v>4.83</v>
      </c>
      <c r="G19" s="160">
        <v>15.2</v>
      </c>
      <c r="H19" s="238">
        <v>143.5</v>
      </c>
    </row>
    <row r="20" spans="1:8" ht="16.5" customHeight="1" x14ac:dyDescent="0.25">
      <c r="A20" s="146" t="s">
        <v>196</v>
      </c>
      <c r="B20" s="147" t="s">
        <v>197</v>
      </c>
      <c r="C20" s="148"/>
      <c r="D20" s="149">
        <v>300</v>
      </c>
      <c r="E20" s="150">
        <f>300*E19/$C19</f>
        <v>11.82</v>
      </c>
      <c r="F20" s="151">
        <f t="shared" ref="F20:H20" si="3">300*F19/$C19</f>
        <v>5.7960000000000003</v>
      </c>
      <c r="G20" s="152">
        <f t="shared" si="3"/>
        <v>18.239999999999998</v>
      </c>
      <c r="H20" s="237">
        <f t="shared" si="3"/>
        <v>172.2</v>
      </c>
    </row>
    <row r="21" spans="1:8" ht="21" customHeight="1" x14ac:dyDescent="0.25">
      <c r="A21" s="154" t="s">
        <v>224</v>
      </c>
      <c r="B21" s="163" t="s">
        <v>225</v>
      </c>
      <c r="C21" s="156">
        <v>250</v>
      </c>
      <c r="D21" s="157"/>
      <c r="E21" s="158">
        <v>21.25</v>
      </c>
      <c r="F21" s="159">
        <v>20.75</v>
      </c>
      <c r="G21" s="160">
        <v>10</v>
      </c>
      <c r="H21" s="238">
        <v>312.5</v>
      </c>
    </row>
    <row r="22" spans="1:8" ht="14.25" customHeight="1" x14ac:dyDescent="0.25">
      <c r="A22" s="146" t="s">
        <v>224</v>
      </c>
      <c r="B22" s="147" t="s">
        <v>225</v>
      </c>
      <c r="C22" s="148"/>
      <c r="D22" s="149">
        <v>280</v>
      </c>
      <c r="E22" s="150">
        <v>23.8</v>
      </c>
      <c r="F22" s="151">
        <v>23.24</v>
      </c>
      <c r="G22" s="152">
        <v>11.2</v>
      </c>
      <c r="H22" s="237">
        <v>350</v>
      </c>
    </row>
    <row r="23" spans="1:8" ht="15.75" x14ac:dyDescent="0.25">
      <c r="A23" s="154"/>
      <c r="B23" s="163"/>
      <c r="C23" s="156"/>
      <c r="D23" s="157"/>
      <c r="E23" s="158"/>
      <c r="F23" s="159"/>
      <c r="G23" s="160"/>
      <c r="H23" s="238"/>
    </row>
    <row r="24" spans="1:8" ht="15.75" x14ac:dyDescent="0.25">
      <c r="A24" s="146"/>
      <c r="B24" s="147"/>
      <c r="C24" s="148"/>
      <c r="D24" s="149">
        <v>200</v>
      </c>
      <c r="E24" s="150"/>
      <c r="F24" s="151"/>
      <c r="G24" s="152"/>
      <c r="H24" s="237"/>
    </row>
    <row r="25" spans="1:8" ht="15.75" x14ac:dyDescent="0.25">
      <c r="A25" s="154" t="s">
        <v>43</v>
      </c>
      <c r="B25" s="163" t="s">
        <v>44</v>
      </c>
      <c r="C25" s="156">
        <v>20</v>
      </c>
      <c r="D25" s="157"/>
      <c r="E25" s="158">
        <v>2.3466666666666662</v>
      </c>
      <c r="F25" s="159">
        <v>0.42666666666666658</v>
      </c>
      <c r="G25" s="160">
        <v>11.875555555555554</v>
      </c>
      <c r="H25" s="238">
        <v>61.866666666666653</v>
      </c>
    </row>
    <row r="26" spans="1:8" ht="15.75" x14ac:dyDescent="0.25">
      <c r="A26" s="146" t="s">
        <v>43</v>
      </c>
      <c r="B26" s="147" t="s">
        <v>44</v>
      </c>
      <c r="C26" s="148"/>
      <c r="D26" s="149">
        <v>20</v>
      </c>
      <c r="E26" s="150">
        <v>2.3466666666666662</v>
      </c>
      <c r="F26" s="151">
        <v>0.42666666666666658</v>
      </c>
      <c r="G26" s="152">
        <v>11.875555555555554</v>
      </c>
      <c r="H26" s="237">
        <v>61.866666666666653</v>
      </c>
    </row>
    <row r="27" spans="1:8" ht="15.75" x14ac:dyDescent="0.25">
      <c r="A27" s="154" t="s">
        <v>161</v>
      </c>
      <c r="B27" s="163" t="s">
        <v>162</v>
      </c>
      <c r="C27" s="156">
        <v>20</v>
      </c>
      <c r="D27" s="157"/>
      <c r="E27" s="158">
        <v>1.52</v>
      </c>
      <c r="F27" s="159">
        <v>0.16</v>
      </c>
      <c r="G27" s="160">
        <v>9.84</v>
      </c>
      <c r="H27" s="238">
        <v>47</v>
      </c>
    </row>
    <row r="28" spans="1:8" ht="15.75" x14ac:dyDescent="0.25">
      <c r="A28" s="146" t="s">
        <v>161</v>
      </c>
      <c r="B28" s="147" t="s">
        <v>162</v>
      </c>
      <c r="C28" s="148"/>
      <c r="D28" s="149">
        <v>20</v>
      </c>
      <c r="E28" s="150">
        <v>1.52</v>
      </c>
      <c r="F28" s="151">
        <v>0.16</v>
      </c>
      <c r="G28" s="152">
        <v>9.84</v>
      </c>
      <c r="H28" s="237">
        <v>47</v>
      </c>
    </row>
    <row r="29" spans="1:8" ht="15.75" x14ac:dyDescent="0.25">
      <c r="A29" s="154" t="s">
        <v>16</v>
      </c>
      <c r="B29" s="163" t="s">
        <v>17</v>
      </c>
      <c r="C29" s="156">
        <v>200</v>
      </c>
      <c r="D29" s="157"/>
      <c r="E29" s="158">
        <v>0.5</v>
      </c>
      <c r="F29" s="159">
        <v>0</v>
      </c>
      <c r="G29" s="160">
        <v>27</v>
      </c>
      <c r="H29" s="238">
        <v>110</v>
      </c>
    </row>
    <row r="30" spans="1:8" ht="15.75" x14ac:dyDescent="0.25">
      <c r="A30" s="146" t="s">
        <v>16</v>
      </c>
      <c r="B30" s="147" t="s">
        <v>17</v>
      </c>
      <c r="C30" s="148"/>
      <c r="D30" s="149">
        <v>200</v>
      </c>
      <c r="E30" s="150">
        <v>0.5</v>
      </c>
      <c r="F30" s="151">
        <v>0</v>
      </c>
      <c r="G30" s="152">
        <v>27</v>
      </c>
      <c r="H30" s="237">
        <v>110</v>
      </c>
    </row>
    <row r="31" spans="1:8" s="33" customFormat="1" ht="15.75" x14ac:dyDescent="0.25">
      <c r="A31" s="171"/>
      <c r="B31" s="172" t="s">
        <v>118</v>
      </c>
      <c r="C31" s="173"/>
      <c r="D31" s="174"/>
      <c r="E31" s="175">
        <f t="shared" ref="E31:H32" si="4">E17+E19+E21+E23+E25+E27+E29</f>
        <v>36.266666666666666</v>
      </c>
      <c r="F31" s="176">
        <f t="shared" si="4"/>
        <v>36.266666666666666</v>
      </c>
      <c r="G31" s="177">
        <f t="shared" si="4"/>
        <v>76.015555555555551</v>
      </c>
      <c r="H31" s="239">
        <f t="shared" si="4"/>
        <v>776.86666666666667</v>
      </c>
    </row>
    <row r="32" spans="1:8" s="33" customFormat="1" ht="15.75" x14ac:dyDescent="0.25">
      <c r="A32" s="189"/>
      <c r="B32" s="190" t="s">
        <v>119</v>
      </c>
      <c r="C32" s="191"/>
      <c r="D32" s="192"/>
      <c r="E32" s="193">
        <f t="shared" si="4"/>
        <v>41.186666666666667</v>
      </c>
      <c r="F32" s="194">
        <f t="shared" si="4"/>
        <v>44.772666666666659</v>
      </c>
      <c r="G32" s="195">
        <f t="shared" si="4"/>
        <v>81.305555555555557</v>
      </c>
      <c r="H32" s="243">
        <f t="shared" si="4"/>
        <v>894.06666666666672</v>
      </c>
    </row>
    <row r="33" spans="1:8" ht="15.75" x14ac:dyDescent="0.25">
      <c r="A33" s="362" t="s">
        <v>99</v>
      </c>
      <c r="B33" s="363"/>
      <c r="C33" s="363"/>
      <c r="D33" s="363"/>
      <c r="E33" s="363"/>
      <c r="F33" s="363"/>
      <c r="G33" s="363"/>
      <c r="H33" s="363"/>
    </row>
    <row r="34" spans="1:8" s="1" customFormat="1" ht="15.75" x14ac:dyDescent="0.25">
      <c r="A34" s="251" t="s">
        <v>45</v>
      </c>
      <c r="B34" s="155" t="s">
        <v>186</v>
      </c>
      <c r="C34" s="253">
        <v>100</v>
      </c>
      <c r="D34" s="254"/>
      <c r="E34" s="255">
        <v>0.4</v>
      </c>
      <c r="F34" s="256">
        <v>0.3</v>
      </c>
      <c r="G34" s="257">
        <v>10.3</v>
      </c>
      <c r="H34" s="258">
        <v>47</v>
      </c>
    </row>
    <row r="35" spans="1:8" s="1" customFormat="1" ht="15.75" x14ac:dyDescent="0.25">
      <c r="A35" s="230" t="s">
        <v>45</v>
      </c>
      <c r="B35" s="162" t="s">
        <v>186</v>
      </c>
      <c r="C35" s="231"/>
      <c r="D35" s="232">
        <v>100</v>
      </c>
      <c r="E35" s="233">
        <v>0.4</v>
      </c>
      <c r="F35" s="234">
        <v>0.3</v>
      </c>
      <c r="G35" s="235">
        <v>10.3</v>
      </c>
      <c r="H35" s="242">
        <v>47</v>
      </c>
    </row>
    <row r="36" spans="1:8" ht="15.75" x14ac:dyDescent="0.25">
      <c r="A36" s="154" t="s">
        <v>139</v>
      </c>
      <c r="B36" s="163" t="s">
        <v>140</v>
      </c>
      <c r="C36" s="156">
        <v>60</v>
      </c>
      <c r="D36" s="157"/>
      <c r="E36" s="158">
        <v>5.0999999999999996</v>
      </c>
      <c r="F36" s="159">
        <v>5.25</v>
      </c>
      <c r="G36" s="160">
        <v>39.450000000000003</v>
      </c>
      <c r="H36" s="238">
        <v>226.05</v>
      </c>
    </row>
    <row r="37" spans="1:8" ht="15.75" x14ac:dyDescent="0.25">
      <c r="A37" s="146" t="s">
        <v>139</v>
      </c>
      <c r="B37" s="147" t="s">
        <v>140</v>
      </c>
      <c r="C37" s="148"/>
      <c r="D37" s="149">
        <v>60</v>
      </c>
      <c r="E37" s="150">
        <v>5.0999999999999996</v>
      </c>
      <c r="F37" s="151">
        <v>5.25</v>
      </c>
      <c r="G37" s="152">
        <v>39.450000000000003</v>
      </c>
      <c r="H37" s="237">
        <v>226.05</v>
      </c>
    </row>
    <row r="38" spans="1:8" ht="15.75" x14ac:dyDescent="0.25">
      <c r="A38" s="154" t="s">
        <v>223</v>
      </c>
      <c r="B38" s="155" t="s">
        <v>22</v>
      </c>
      <c r="C38" s="156">
        <v>200</v>
      </c>
      <c r="D38" s="157"/>
      <c r="E38" s="158">
        <v>10</v>
      </c>
      <c r="F38" s="159">
        <v>6.4</v>
      </c>
      <c r="G38" s="160">
        <v>17</v>
      </c>
      <c r="H38" s="238">
        <v>174</v>
      </c>
    </row>
    <row r="39" spans="1:8" ht="15.75" x14ac:dyDescent="0.25">
      <c r="A39" s="146" t="s">
        <v>223</v>
      </c>
      <c r="B39" s="162" t="s">
        <v>22</v>
      </c>
      <c r="C39" s="148"/>
      <c r="D39" s="149">
        <v>200</v>
      </c>
      <c r="E39" s="150">
        <v>10</v>
      </c>
      <c r="F39" s="151">
        <v>6.4</v>
      </c>
      <c r="G39" s="152">
        <v>17</v>
      </c>
      <c r="H39" s="237">
        <v>174</v>
      </c>
    </row>
    <row r="40" spans="1:8" s="33" customFormat="1" ht="15.75" x14ac:dyDescent="0.25">
      <c r="A40" s="171"/>
      <c r="B40" s="172" t="s">
        <v>118</v>
      </c>
      <c r="C40" s="173"/>
      <c r="D40" s="174"/>
      <c r="E40" s="175">
        <f t="shared" ref="E40:H40" si="5">E34+E38+E36</f>
        <v>15.5</v>
      </c>
      <c r="F40" s="176">
        <f t="shared" si="5"/>
        <v>11.95</v>
      </c>
      <c r="G40" s="177">
        <f t="shared" si="5"/>
        <v>66.75</v>
      </c>
      <c r="H40" s="239">
        <f t="shared" si="5"/>
        <v>447.05</v>
      </c>
    </row>
    <row r="41" spans="1:8" s="33" customFormat="1" ht="15.75" x14ac:dyDescent="0.25">
      <c r="A41" s="189"/>
      <c r="B41" s="190" t="s">
        <v>119</v>
      </c>
      <c r="C41" s="191"/>
      <c r="D41" s="192"/>
      <c r="E41" s="193">
        <f t="shared" ref="E41:H41" si="6">E35+E39+E37</f>
        <v>15.5</v>
      </c>
      <c r="F41" s="194">
        <f t="shared" si="6"/>
        <v>11.95</v>
      </c>
      <c r="G41" s="195">
        <f t="shared" si="6"/>
        <v>66.75</v>
      </c>
      <c r="H41" s="243">
        <f t="shared" si="6"/>
        <v>447.05</v>
      </c>
    </row>
    <row r="42" spans="1:8" s="33" customFormat="1" ht="15.75" x14ac:dyDescent="0.25">
      <c r="A42" s="196"/>
      <c r="B42" s="197" t="s">
        <v>120</v>
      </c>
      <c r="C42" s="198"/>
      <c r="D42" s="199"/>
      <c r="E42" s="200">
        <f t="shared" ref="E42:H43" si="7">E40+E31+E14</f>
        <v>81.66</v>
      </c>
      <c r="F42" s="201">
        <f t="shared" si="7"/>
        <v>89.203333333333347</v>
      </c>
      <c r="G42" s="202">
        <f t="shared" si="7"/>
        <v>200.34555555555556</v>
      </c>
      <c r="H42" s="244">
        <f t="shared" si="7"/>
        <v>1927.3166666666666</v>
      </c>
    </row>
    <row r="43" spans="1:8" s="33" customFormat="1" ht="16.5" thickBot="1" x14ac:dyDescent="0.3">
      <c r="A43" s="203"/>
      <c r="B43" s="204" t="s">
        <v>121</v>
      </c>
      <c r="C43" s="205"/>
      <c r="D43" s="206"/>
      <c r="E43" s="207">
        <f t="shared" si="7"/>
        <v>94.580000000000013</v>
      </c>
      <c r="F43" s="208">
        <f t="shared" si="7"/>
        <v>106.10933333333332</v>
      </c>
      <c r="G43" s="209">
        <f t="shared" si="7"/>
        <v>213.60222222222222</v>
      </c>
      <c r="H43" s="245">
        <f t="shared" si="7"/>
        <v>2186.1833333333334</v>
      </c>
    </row>
    <row r="44" spans="1:8" ht="15.75" x14ac:dyDescent="0.25">
      <c r="A44" s="210"/>
      <c r="B44" s="211"/>
      <c r="C44" s="210"/>
      <c r="D44" s="210"/>
      <c r="E44" s="210"/>
      <c r="F44" s="210"/>
      <c r="G44" s="210"/>
      <c r="H44" s="210"/>
    </row>
  </sheetData>
  <mergeCells count="10">
    <mergeCell ref="A33:H33"/>
    <mergeCell ref="A16:H16"/>
    <mergeCell ref="A5:H5"/>
    <mergeCell ref="A1:H1"/>
    <mergeCell ref="A2:H2"/>
    <mergeCell ref="A3:A4"/>
    <mergeCell ref="B3:B4"/>
    <mergeCell ref="C3:D3"/>
    <mergeCell ref="E3:G3"/>
    <mergeCell ref="H3:H4"/>
  </mergeCells>
  <pageMargins left="0.27559055118110237" right="0.31496062992125984" top="0.23622047244094491" bottom="0.19685039370078741" header="0.23622047244094491" footer="0.19685039370078741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Пищевая ценность</vt:lpstr>
      <vt:lpstr>день 1</vt:lpstr>
      <vt:lpstr>день 2</vt:lpstr>
      <vt:lpstr>день 3</vt:lpstr>
      <vt:lpstr>день 4</vt:lpstr>
      <vt:lpstr>день 5 </vt:lpstr>
      <vt:lpstr>день 6</vt:lpstr>
      <vt:lpstr>день 7</vt:lpstr>
      <vt:lpstr>день 8</vt:lpstr>
      <vt:lpstr>день 9</vt:lpstr>
      <vt:lpstr>день 10</vt:lpstr>
      <vt:lpstr>'день 1'!_1_день</vt:lpstr>
      <vt:lpstr>'день 10'!_1_день</vt:lpstr>
      <vt:lpstr>'день 3'!_1_день</vt:lpstr>
      <vt:lpstr>'день 4'!_1_день</vt:lpstr>
      <vt:lpstr>'день 5 '!_1_день</vt:lpstr>
      <vt:lpstr>'день 6'!_1_день</vt:lpstr>
      <vt:lpstr>'день 7'!_1_день</vt:lpstr>
      <vt:lpstr>'день 8'!_1_день</vt:lpstr>
      <vt:lpstr>'день 9'!_1_день</vt:lpstr>
      <vt:lpstr>_1_день</vt:lpstr>
      <vt:lpstr>_7_день</vt:lpstr>
      <vt:lpstr>День__первый</vt:lpstr>
      <vt:lpstr>'день 1'!Область_печати</vt:lpstr>
      <vt:lpstr>'день 2'!Область_печати</vt:lpstr>
      <vt:lpstr>'день 8'!Область_печати</vt:lpstr>
      <vt:lpstr>'Пищевая ценность'!Область_печати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ОУ 18</cp:lastModifiedBy>
  <cp:lastPrinted>2021-06-02T07:32:19Z</cp:lastPrinted>
  <dcterms:created xsi:type="dcterms:W3CDTF">2018-02-16T13:21:28Z</dcterms:created>
  <dcterms:modified xsi:type="dcterms:W3CDTF">2024-11-22T08:57:05Z</dcterms:modified>
</cp:coreProperties>
</file>